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312" windowWidth="15480" windowHeight="11580" activeTab="0"/>
  </bookViews>
  <sheets>
    <sheet name="HESAP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SERAKLİS</author>
  </authors>
  <commentList>
    <comment ref="C4" authorId="0">
      <text>
        <r>
          <rPr>
            <b/>
            <sz val="8"/>
            <rFont val="Tahoma"/>
            <family val="2"/>
          </rPr>
          <t>HER MALİ YIL OCAK VE TEMMUZ AYLARINDA DEĞİŞİR.</t>
        </r>
      </text>
    </comment>
  </commentList>
</comments>
</file>

<file path=xl/sharedStrings.xml><?xml version="1.0" encoding="utf-8"?>
<sst xmlns="http://schemas.openxmlformats.org/spreadsheetml/2006/main" count="46" uniqueCount="42">
  <si>
    <t>E</t>
  </si>
  <si>
    <t>K</t>
  </si>
  <si>
    <t xml:space="preserve">KİŞİSEL AYLIK ÜCRETİNİZİ HESAPLATMAK  İÇİN </t>
  </si>
  <si>
    <t>GÜNDÜZ GÖSTERGESİ :</t>
  </si>
  <si>
    <t>GECE GÖSTERGESİ :</t>
  </si>
  <si>
    <t>GELİR VERGİSİ ORANI  (SEÇİNİZ) :</t>
  </si>
  <si>
    <t>DAMGA VERGİSİ ORANI :</t>
  </si>
  <si>
    <t>GECE</t>
  </si>
  <si>
    <t>YÜRÜRLÜKTEKİ AYLIK KATSAYI :</t>
  </si>
  <si>
    <t>DOKTORA</t>
  </si>
  <si>
    <t>NOT: EK DERS KARŞILIĞI DERSE GİREN ÖĞRETMENLERDEN SSK KESİNTİLERİ DE YAPILIR.</t>
  </si>
  <si>
    <t>YLİSANS</t>
  </si>
  <si>
    <t>ÜCRETLİ</t>
  </si>
  <si>
    <t>BRÜT</t>
  </si>
  <si>
    <t>GV</t>
  </si>
  <si>
    <t>DV</t>
  </si>
  <si>
    <t>NET</t>
  </si>
  <si>
    <t>TOPKES</t>
  </si>
  <si>
    <t>BRÜT ÜCRET :</t>
  </si>
  <si>
    <t>NET ÜCRET :</t>
  </si>
  <si>
    <t>TOPLAM NET</t>
  </si>
  <si>
    <t>ÖZEL EĞİTİM</t>
  </si>
  <si>
    <t>SSK KES.ORANI</t>
  </si>
  <si>
    <t>KESTOP</t>
  </si>
  <si>
    <t>LÜTFEN AŞAĞIDAKİ BİLGİLERİ GİRİNİZ....</t>
  </si>
  <si>
    <t>MATRAH</t>
  </si>
  <si>
    <t>BU NEDENLE ÜCRETLİ ÖĞRETMEN KADROLU ÖĞRETMENDEN DAHA AZ ÜCRET ALIR.</t>
  </si>
  <si>
    <t>İŞVEREN</t>
  </si>
  <si>
    <t>İŞÇİ</t>
  </si>
  <si>
    <t>GÜNDÜZ  SAAT SAYISI :</t>
  </si>
  <si>
    <t>GECE SAAT SAYISI :</t>
  </si>
  <si>
    <t>Y.LİSANS %5 ARTIRIMLI SAAT SAYISI :</t>
  </si>
  <si>
    <t>DOKTORA %15 ARTIRIMLI SAAT SAYISI :</t>
  </si>
  <si>
    <t>ÜCRETLİ ÖĞRETMENİN SAAT SAYISI :</t>
  </si>
  <si>
    <t>ÖZEL EĞİTİM %25 ARTIRIMLI SAAT SAYISI :</t>
  </si>
  <si>
    <t>STATÜNÜZÜ SEÇİNİZ &gt;&gt; :</t>
  </si>
  <si>
    <t>KADROLU</t>
  </si>
  <si>
    <t>GÜNDÜZ</t>
  </si>
  <si>
    <t>DYK(GÜNDÜZ)</t>
  </si>
  <si>
    <t>DYK(GECE)</t>
  </si>
  <si>
    <t>DY KURSU (GÜNDÜZ) SAAT SAYISI :</t>
  </si>
  <si>
    <t>DY KURSU (GECE) SAAT SAYISI :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</si>
</sst>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"/>
    <numFmt numFmtId="174" formatCode="_-* #,##0.000\ _T_L_-;\-* #,##0.000\ _T_L_-;_-* &quot;-&quot;??\ _T_L_-;_-@_-"/>
    <numFmt numFmtId="175" formatCode="_-* #,##0.0000\ _T_L_-;\-* #,##0.0000\ _T_L_-;_-* &quot;-&quot;??\ _T_L_-;_-@_-"/>
    <numFmt numFmtId="176" formatCode="_-* #,##0.00000\ _T_L_-;\-* #,##0.00000\ _T_L_-;_-* &quot;-&quot;??\ _T_L_-;_-@_-"/>
    <numFmt numFmtId="177" formatCode="_-* #,##0.000\ &quot;TL&quot;_-;\-* #,##0.000\ &quot;TL&quot;_-;_-* &quot;-&quot;??\ &quot;TL&quot;_-;_-@_-"/>
    <numFmt numFmtId="178" formatCode="_-* #,##0.0\ _T_L_-;\-* #,##0.0\ _T_L_-;_-* &quot;-&quot;??\ _T_L_-;_-@_-"/>
    <numFmt numFmtId="179" formatCode="_-* #,##0\ _T_L_-;\-* #,##0\ _T_L_-;_-* &quot;-&quot;??\ _T_L_-;_-@_-"/>
    <numFmt numFmtId="180" formatCode="00000"/>
    <numFmt numFmtId="181" formatCode="#\ ?/10"/>
    <numFmt numFmtId="182" formatCode="0\2"/>
    <numFmt numFmtId="183" formatCode="00"/>
    <numFmt numFmtId="184" formatCode="000"/>
    <numFmt numFmtId="185" formatCode="0.0000"/>
    <numFmt numFmtId="186" formatCode="#,##0.0"/>
    <numFmt numFmtId="187" formatCode="#\ ?/2"/>
    <numFmt numFmtId="188" formatCode="d\ mmmm\ yyyy\ h:mm"/>
    <numFmt numFmtId="189" formatCode="_-* #,##0.0\ &quot;TL&quot;_-;\-* #,##0.0\ &quot;TL&quot;_-;_-* &quot;-&quot;??\ &quot;TL&quot;_-;_-@_-"/>
    <numFmt numFmtId="190" formatCode="_-* #,##0\ &quot;TL&quot;_-;\-* #,##0\ &quot;TL&quot;_-;_-* &quot;-&quot;??\ &quot;TL&quot;_-;_-@_-"/>
    <numFmt numFmtId="191" formatCode="0.0000000"/>
    <numFmt numFmtId="192" formatCode="0.000000"/>
    <numFmt numFmtId="193" formatCode="0.00000"/>
    <numFmt numFmtId="194" formatCode="0.000000000"/>
    <numFmt numFmtId="195" formatCode="0.0000000000"/>
    <numFmt numFmtId="196" formatCode="0.00000000000"/>
    <numFmt numFmtId="197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Tur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hidden="1"/>
    </xf>
    <xf numFmtId="2" fontId="1" fillId="33" borderId="1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right" vertical="center" shrinkToFit="1"/>
      <protection hidden="1"/>
    </xf>
    <xf numFmtId="0" fontId="1" fillId="34" borderId="10" xfId="0" applyFont="1" applyFill="1" applyBorder="1" applyAlignment="1" applyProtection="1">
      <alignment horizontal="right" shrinkToFit="1"/>
      <protection hidden="1"/>
    </xf>
    <xf numFmtId="0" fontId="10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shrinkToFit="1"/>
      <protection hidden="1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3" fillId="35" borderId="11" xfId="0" applyFont="1" applyFill="1" applyBorder="1" applyAlignment="1" applyProtection="1">
      <alignment horizontal="right" vertical="center" shrinkToFit="1"/>
      <protection hidden="1"/>
    </xf>
    <xf numFmtId="0" fontId="13" fillId="35" borderId="13" xfId="0" applyFont="1" applyFill="1" applyBorder="1" applyAlignment="1" applyProtection="1">
      <alignment horizontal="right" vertical="center" shrinkToFit="1"/>
      <protection hidden="1"/>
    </xf>
    <xf numFmtId="44" fontId="6" fillId="36" borderId="14" xfId="49" applyFont="1" applyFill="1" applyBorder="1" applyAlignment="1" applyProtection="1">
      <alignment horizontal="right" vertical="center"/>
      <protection hidden="1"/>
    </xf>
    <xf numFmtId="44" fontId="12" fillId="37" borderId="15" xfId="49" applyFont="1" applyFill="1" applyBorder="1" applyAlignment="1" applyProtection="1" quotePrefix="1">
      <alignment horizontal="right"/>
      <protection hidden="1"/>
    </xf>
    <xf numFmtId="0" fontId="5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locked="0"/>
    </xf>
    <xf numFmtId="2" fontId="0" fillId="38" borderId="0" xfId="0" applyNumberFormat="1" applyFill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50" fillId="34" borderId="17" xfId="0" applyFont="1" applyFill="1" applyBorder="1" applyAlignment="1" applyProtection="1">
      <alignment horizontal="right" shrinkToFit="1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50" fillId="0" borderId="10" xfId="0" applyFont="1" applyBorder="1" applyAlignment="1" applyProtection="1">
      <alignment horizontal="right"/>
      <protection hidden="1"/>
    </xf>
    <xf numFmtId="0" fontId="0" fillId="0" borderId="15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1" fillId="3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11" fillId="38" borderId="0" xfId="0" applyFont="1" applyFill="1" applyBorder="1" applyAlignment="1" applyProtection="1">
      <alignment horizontal="right" vertical="center"/>
      <protection locked="0"/>
    </xf>
    <xf numFmtId="2" fontId="11" fillId="35" borderId="0" xfId="0" applyNumberFormat="1" applyFont="1" applyFill="1" applyBorder="1" applyAlignment="1" applyProtection="1">
      <alignment horizontal="center" vertical="center"/>
      <protection locked="0"/>
    </xf>
    <xf numFmtId="2" fontId="11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0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1" fillId="38" borderId="0" xfId="0" applyFont="1" applyFill="1" applyBorder="1" applyAlignment="1" applyProtection="1">
      <alignment horizontal="right" vertical="center"/>
      <protection locked="0"/>
    </xf>
    <xf numFmtId="2" fontId="12" fillId="37" borderId="0" xfId="0" applyNumberFormat="1" applyFont="1" applyFill="1" applyBorder="1" applyAlignment="1" applyProtection="1">
      <alignment horizontal="center" vertical="center"/>
      <protection locked="0"/>
    </xf>
    <xf numFmtId="2" fontId="51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15" fillId="0" borderId="12" xfId="0" applyNumberFormat="1" applyFont="1" applyBorder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1" fillId="39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shrinkToFit="1"/>
      <protection locked="0"/>
    </xf>
    <xf numFmtId="2" fontId="11" fillId="35" borderId="0" xfId="0" applyNumberFormat="1" applyFont="1" applyFill="1" applyBorder="1" applyAlignment="1" applyProtection="1" quotePrefix="1">
      <alignment horizontal="center" vertical="center"/>
      <protection locked="0"/>
    </xf>
    <xf numFmtId="0" fontId="11" fillId="35" borderId="15" xfId="0" applyFont="1" applyFill="1" applyBorder="1" applyAlignment="1" applyProtection="1">
      <alignment horizontal="center" vertical="center"/>
      <protection locked="0"/>
    </xf>
    <xf numFmtId="0" fontId="11" fillId="35" borderId="18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B2:AP34"/>
  <sheetViews>
    <sheetView showGridLines="0" tabSelected="1"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3.8515625" style="1" customWidth="1"/>
    <col min="2" max="2" width="42.7109375" style="12" customWidth="1"/>
    <col min="3" max="3" width="19.140625" style="1" customWidth="1"/>
    <col min="4" max="4" width="23.28125" style="1" customWidth="1"/>
    <col min="5" max="5" width="13.421875" style="1" hidden="1" customWidth="1"/>
    <col min="6" max="6" width="13.7109375" style="1" hidden="1" customWidth="1"/>
    <col min="7" max="9" width="13.28125" style="1" hidden="1" customWidth="1"/>
    <col min="10" max="10" width="12.421875" style="1" hidden="1" customWidth="1"/>
    <col min="11" max="11" width="15.28125" style="1" hidden="1" customWidth="1"/>
    <col min="12" max="12" width="14.7109375" style="1" hidden="1" customWidth="1"/>
    <col min="13" max="13" width="16.57421875" style="1" hidden="1" customWidth="1"/>
    <col min="14" max="14" width="9.140625" style="1" customWidth="1"/>
    <col min="15" max="15" width="17.28125" style="1" customWidth="1"/>
    <col min="16" max="16" width="2.421875" style="1" customWidth="1"/>
    <col min="17" max="17" width="10.8515625" style="27" customWidth="1"/>
    <col min="18" max="18" width="9.57421875" style="27" customWidth="1"/>
    <col min="19" max="19" width="12.7109375" style="27" customWidth="1"/>
    <col min="20" max="20" width="7.7109375" style="1" customWidth="1"/>
    <col min="21" max="21" width="6.28125" style="1" customWidth="1"/>
    <col min="22" max="22" width="15.00390625" style="1" customWidth="1"/>
    <col min="23" max="23" width="1.421875" style="1" customWidth="1"/>
    <col min="24" max="24" width="12.421875" style="1" customWidth="1"/>
    <col min="25" max="25" width="1.57421875" style="1" customWidth="1"/>
    <col min="26" max="26" width="12.421875" style="1" customWidth="1"/>
    <col min="27" max="16384" width="9.140625" style="1" customWidth="1"/>
  </cols>
  <sheetData>
    <row r="1" ht="3.75" customHeight="1"/>
    <row r="2" spans="2:42" ht="15.75">
      <c r="B2" s="4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28"/>
      <c r="R2" s="28"/>
      <c r="AP2" s="1" t="s">
        <v>0</v>
      </c>
    </row>
    <row r="3" spans="2:42" ht="16.5" thickBot="1">
      <c r="B3" s="4" t="s">
        <v>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Q3" s="28"/>
      <c r="R3" s="28"/>
      <c r="S3" s="29"/>
      <c r="AP3" s="1" t="s">
        <v>1</v>
      </c>
    </row>
    <row r="4" spans="2:19" ht="18.75" thickBot="1">
      <c r="B4" s="7" t="s">
        <v>8</v>
      </c>
      <c r="C4" s="13">
        <v>0.088817</v>
      </c>
      <c r="D4" s="30"/>
      <c r="E4" s="2"/>
      <c r="F4" s="53" t="s">
        <v>37</v>
      </c>
      <c r="G4" s="53" t="s">
        <v>7</v>
      </c>
      <c r="H4" s="53" t="s">
        <v>38</v>
      </c>
      <c r="I4" s="53" t="s">
        <v>39</v>
      </c>
      <c r="J4" s="53" t="s">
        <v>11</v>
      </c>
      <c r="K4" s="53" t="s">
        <v>9</v>
      </c>
      <c r="L4" s="31" t="s">
        <v>12</v>
      </c>
      <c r="M4" s="53" t="s">
        <v>21</v>
      </c>
      <c r="Q4" s="28"/>
      <c r="R4" s="28"/>
      <c r="S4" s="29"/>
    </row>
    <row r="5" spans="2:19" ht="18.75" thickBot="1">
      <c r="B5" s="8" t="s">
        <v>3</v>
      </c>
      <c r="C5" s="3">
        <v>140</v>
      </c>
      <c r="D5" s="32"/>
      <c r="E5" s="2"/>
      <c r="F5" s="52">
        <f>C10</f>
        <v>1</v>
      </c>
      <c r="G5" s="52">
        <f>C11</f>
        <v>0</v>
      </c>
      <c r="H5" s="52">
        <f>C12</f>
        <v>0</v>
      </c>
      <c r="I5" s="52">
        <f>C13</f>
        <v>0</v>
      </c>
      <c r="J5" s="52">
        <f>C14</f>
        <v>0</v>
      </c>
      <c r="K5" s="52">
        <f>C15</f>
        <v>0</v>
      </c>
      <c r="L5" s="33">
        <f>C16</f>
        <v>0</v>
      </c>
      <c r="M5" s="52">
        <f>C17</f>
        <v>0</v>
      </c>
      <c r="Q5" s="28"/>
      <c r="R5" s="28"/>
      <c r="S5" s="29"/>
    </row>
    <row r="6" spans="2:19" ht="18">
      <c r="B6" s="8" t="s">
        <v>4</v>
      </c>
      <c r="C6" s="3">
        <v>150</v>
      </c>
      <c r="D6" s="32"/>
      <c r="E6" s="34" t="s">
        <v>13</v>
      </c>
      <c r="F6" s="51">
        <f>$C$5*$C$4*F5</f>
        <v>12.434379999999999</v>
      </c>
      <c r="G6" s="51">
        <f>$C$6*$C$4*G5</f>
        <v>0</v>
      </c>
      <c r="H6" s="51">
        <f>$C$5*$C$4*H5*2</f>
        <v>0</v>
      </c>
      <c r="I6" s="51">
        <f>$C$6*$C$4*I5*2</f>
        <v>0</v>
      </c>
      <c r="J6" s="35">
        <f>C5*1.05*C4*J5</f>
        <v>0</v>
      </c>
      <c r="K6" s="35">
        <f>C5*1.15*C4*K5</f>
        <v>0</v>
      </c>
      <c r="L6" s="36">
        <f>L5*C4*C5</f>
        <v>0</v>
      </c>
      <c r="M6" s="35">
        <f>C5*1.25*C4*M5</f>
        <v>0</v>
      </c>
      <c r="Q6" s="28"/>
      <c r="R6" s="28"/>
      <c r="S6" s="29"/>
    </row>
    <row r="7" spans="2:19" ht="17.25">
      <c r="B7" s="8" t="s">
        <v>5</v>
      </c>
      <c r="C7" s="5">
        <v>0.15</v>
      </c>
      <c r="D7" s="32"/>
      <c r="E7" s="34" t="s">
        <v>14</v>
      </c>
      <c r="F7" s="51">
        <f>F6*$C$7</f>
        <v>1.8651569999999997</v>
      </c>
      <c r="G7" s="35">
        <f>G6*$C$7</f>
        <v>0</v>
      </c>
      <c r="H7" s="51">
        <f>H6*$C$7</f>
        <v>0</v>
      </c>
      <c r="I7" s="51">
        <f>I6*$C$7</f>
        <v>0</v>
      </c>
      <c r="J7" s="35">
        <f>J6*$C$7</f>
        <v>0</v>
      </c>
      <c r="K7" s="35">
        <f>K6*$C$7</f>
        <v>0</v>
      </c>
      <c r="L7" s="36"/>
      <c r="M7" s="35">
        <f>M6*$C$7</f>
        <v>0</v>
      </c>
      <c r="Q7" s="28"/>
      <c r="R7" s="28"/>
      <c r="S7" s="29"/>
    </row>
    <row r="8" spans="2:20" ht="18" thickBot="1">
      <c r="B8" s="8" t="s">
        <v>6</v>
      </c>
      <c r="C8" s="3">
        <v>0.00759</v>
      </c>
      <c r="D8" s="32"/>
      <c r="E8" s="34" t="s">
        <v>15</v>
      </c>
      <c r="F8" s="51">
        <f>F6*$C$8</f>
        <v>0.0943769442</v>
      </c>
      <c r="G8" s="35">
        <f>G6*$C$8</f>
        <v>0</v>
      </c>
      <c r="H8" s="51">
        <f>H6*$C$8</f>
        <v>0</v>
      </c>
      <c r="I8" s="51">
        <f>I6*$C$8</f>
        <v>0</v>
      </c>
      <c r="J8" s="35">
        <f>J6*$C$8</f>
        <v>0</v>
      </c>
      <c r="K8" s="35">
        <f>K6*$C$8</f>
        <v>0</v>
      </c>
      <c r="L8" s="36"/>
      <c r="M8" s="35">
        <f>M6*$C$8</f>
        <v>0</v>
      </c>
      <c r="T8" s="37"/>
    </row>
    <row r="9" spans="2:20" ht="15.75" customHeight="1" thickBot="1">
      <c r="B9" s="22" t="s">
        <v>35</v>
      </c>
      <c r="C9" s="9" t="s">
        <v>36</v>
      </c>
      <c r="D9" s="38" t="str">
        <f>IF(AND(C9="KADROLU",C16&gt;0),"STATÜ  HATALI"," ")</f>
        <v> </v>
      </c>
      <c r="E9" s="34" t="s">
        <v>17</v>
      </c>
      <c r="F9" s="51">
        <f>SUM(F7:F8)</f>
        <v>1.9595339441999997</v>
      </c>
      <c r="G9" s="35">
        <f>SUM(G7:G8)</f>
        <v>0</v>
      </c>
      <c r="H9" s="51">
        <f>SUM(H7:H8)</f>
        <v>0</v>
      </c>
      <c r="I9" s="51">
        <f>SUM(I7:I8)</f>
        <v>0</v>
      </c>
      <c r="J9" s="35">
        <f>SUM(J7:J8)</f>
        <v>0</v>
      </c>
      <c r="K9" s="35">
        <f>SUM(K7:K8)</f>
        <v>0</v>
      </c>
      <c r="L9" s="36"/>
      <c r="M9" s="35">
        <f>SUM(M7:M8)</f>
        <v>0</v>
      </c>
      <c r="T9" s="37"/>
    </row>
    <row r="10" spans="2:20" ht="15" customHeight="1" thickBot="1">
      <c r="B10" s="23" t="s">
        <v>29</v>
      </c>
      <c r="C10" s="21">
        <v>1</v>
      </c>
      <c r="D10" s="39"/>
      <c r="E10" s="40" t="s">
        <v>16</v>
      </c>
      <c r="F10" s="41">
        <f>F6-F9</f>
        <v>10.474846055799999</v>
      </c>
      <c r="G10" s="41">
        <f>G6-G9</f>
        <v>0</v>
      </c>
      <c r="H10" s="41">
        <f>H6-H9</f>
        <v>0</v>
      </c>
      <c r="I10" s="41">
        <f>I6-I9</f>
        <v>0</v>
      </c>
      <c r="J10" s="41">
        <f>J6-J9</f>
        <v>0</v>
      </c>
      <c r="K10" s="41">
        <f>K6-K9</f>
        <v>0</v>
      </c>
      <c r="L10" s="42"/>
      <c r="M10" s="41">
        <f>M6-M9</f>
        <v>0</v>
      </c>
      <c r="T10" s="37"/>
    </row>
    <row r="11" spans="2:20" ht="15" customHeight="1" thickBot="1">
      <c r="B11" s="24" t="s">
        <v>30</v>
      </c>
      <c r="C11" s="21">
        <v>0</v>
      </c>
      <c r="D11" s="39"/>
      <c r="T11" s="37"/>
    </row>
    <row r="12" spans="2:20" ht="15" customHeight="1" thickBot="1">
      <c r="B12" s="24" t="s">
        <v>40</v>
      </c>
      <c r="C12" s="21">
        <v>0</v>
      </c>
      <c r="D12" s="39"/>
      <c r="T12" s="37"/>
    </row>
    <row r="13" spans="2:20" ht="15" customHeight="1" thickBot="1">
      <c r="B13" s="24" t="s">
        <v>41</v>
      </c>
      <c r="C13" s="21">
        <v>0</v>
      </c>
      <c r="D13" s="39"/>
      <c r="T13" s="37"/>
    </row>
    <row r="14" spans="2:20" ht="15" customHeight="1" thickBot="1">
      <c r="B14" s="24" t="s">
        <v>31</v>
      </c>
      <c r="C14" s="21">
        <v>0</v>
      </c>
      <c r="D14" s="39"/>
      <c r="E14" s="43" t="s">
        <v>20</v>
      </c>
      <c r="F14" s="44">
        <f>F10+G10+H10+I10+J10+K10+M10</f>
        <v>10.474846055799999</v>
      </c>
      <c r="L14" s="44">
        <f>L6</f>
        <v>0</v>
      </c>
      <c r="M14" s="43" t="s">
        <v>22</v>
      </c>
      <c r="T14" s="37"/>
    </row>
    <row r="15" spans="2:20" ht="15" customHeight="1" thickBot="1">
      <c r="B15" s="24" t="s">
        <v>32</v>
      </c>
      <c r="C15" s="21">
        <v>0</v>
      </c>
      <c r="D15" s="39"/>
      <c r="K15" s="43" t="s">
        <v>27</v>
      </c>
      <c r="L15" s="6">
        <f>L6*M15</f>
        <v>0</v>
      </c>
      <c r="M15" s="45">
        <v>0.205</v>
      </c>
      <c r="T15" s="37"/>
    </row>
    <row r="16" spans="2:20" ht="15" customHeight="1" thickBot="1">
      <c r="B16" s="25" t="s">
        <v>33</v>
      </c>
      <c r="C16" s="21">
        <v>0</v>
      </c>
      <c r="F16" s="6"/>
      <c r="K16" s="43" t="s">
        <v>28</v>
      </c>
      <c r="L16" s="6">
        <f>L6*M16</f>
        <v>0</v>
      </c>
      <c r="M16" s="1">
        <v>0.14</v>
      </c>
      <c r="T16" s="37"/>
    </row>
    <row r="17" spans="2:20" ht="15" customHeight="1" thickBot="1">
      <c r="B17" s="26" t="s">
        <v>34</v>
      </c>
      <c r="C17" s="21">
        <v>0</v>
      </c>
      <c r="D17" s="39"/>
      <c r="L17" s="46">
        <f>L14+L15</f>
        <v>0</v>
      </c>
      <c r="M17" s="43" t="s">
        <v>13</v>
      </c>
      <c r="T17" s="37"/>
    </row>
    <row r="18" spans="2:20" ht="23.25" customHeight="1" thickBot="1">
      <c r="B18" s="15" t="s">
        <v>18</v>
      </c>
      <c r="C18" s="16">
        <f>IF(C9="kadrolu",SUM(F6:M6),L14)</f>
        <v>12.434379999999999</v>
      </c>
      <c r="L18" s="46">
        <f>L14-L16</f>
        <v>0</v>
      </c>
      <c r="M18" s="43" t="s">
        <v>25</v>
      </c>
      <c r="T18" s="37"/>
    </row>
    <row r="19" spans="2:20" ht="23.25" customHeight="1" thickBot="1">
      <c r="B19" s="14" t="s">
        <v>19</v>
      </c>
      <c r="C19" s="17">
        <f>IF(C9="KADROLU",F14,L22)</f>
        <v>10.474846055799999</v>
      </c>
      <c r="L19" s="6">
        <f>L18*C7</f>
        <v>0</v>
      </c>
      <c r="M19" s="43" t="s">
        <v>14</v>
      </c>
      <c r="T19" s="37"/>
    </row>
    <row r="20" spans="2:19" ht="22.5" customHeight="1">
      <c r="B20" s="11"/>
      <c r="L20" s="48">
        <f>L14*C8</f>
        <v>0</v>
      </c>
      <c r="M20" s="47" t="s">
        <v>15</v>
      </c>
      <c r="O20" s="49"/>
      <c r="P20" s="50"/>
      <c r="Q20" s="50"/>
      <c r="R20" s="1"/>
      <c r="S20" s="1"/>
    </row>
    <row r="21" spans="2:19" ht="13.5" thickBot="1">
      <c r="B21" s="18" t="s">
        <v>10</v>
      </c>
      <c r="C21" s="19"/>
      <c r="D21" s="19"/>
      <c r="L21" s="6">
        <f>L15+L16+L19+L20</f>
        <v>0</v>
      </c>
      <c r="M21" s="47" t="s">
        <v>23</v>
      </c>
      <c r="Q21" s="1"/>
      <c r="R21" s="1"/>
      <c r="S21" s="1"/>
    </row>
    <row r="22" spans="2:19" ht="13.5" thickBot="1">
      <c r="B22" s="18" t="s">
        <v>26</v>
      </c>
      <c r="C22" s="20"/>
      <c r="D22" s="20"/>
      <c r="E22" s="6"/>
      <c r="L22" s="46">
        <f>L17-L21</f>
        <v>0</v>
      </c>
      <c r="M22" s="47" t="s">
        <v>16</v>
      </c>
      <c r="Q22" s="1"/>
      <c r="R22" s="1"/>
      <c r="S22" s="1"/>
    </row>
    <row r="23" spans="2:19" ht="15.75" customHeight="1">
      <c r="B23" s="11"/>
      <c r="Q23" s="1"/>
      <c r="R23" s="1"/>
      <c r="S23" s="1"/>
    </row>
    <row r="24" spans="2:19" ht="12.75">
      <c r="B24" s="11"/>
      <c r="Q24" s="1"/>
      <c r="R24" s="1"/>
      <c r="S24" s="1"/>
    </row>
    <row r="25" spans="2:19" ht="18.75" customHeight="1">
      <c r="B25" s="11"/>
      <c r="Q25" s="1"/>
      <c r="R25" s="1"/>
      <c r="S25" s="1"/>
    </row>
    <row r="26" spans="2:19" ht="18" customHeight="1">
      <c r="B26" s="11"/>
      <c r="Q26" s="1"/>
      <c r="R26" s="1"/>
      <c r="S26" s="1"/>
    </row>
    <row r="27" spans="2:19" ht="17.25" customHeight="1">
      <c r="B27" s="11"/>
      <c r="Q27" s="1"/>
      <c r="R27" s="1"/>
      <c r="S27" s="1"/>
    </row>
    <row r="28" spans="2:19" ht="12.75">
      <c r="B28" s="11"/>
      <c r="Q28" s="1"/>
      <c r="R28" s="1"/>
      <c r="S28" s="1"/>
    </row>
    <row r="29" spans="2:19" ht="12.75">
      <c r="B29" s="11"/>
      <c r="Q29" s="1"/>
      <c r="R29" s="1"/>
      <c r="S29" s="1"/>
    </row>
    <row r="30" spans="2:19" ht="30.75" customHeight="1">
      <c r="B30" s="11"/>
      <c r="Q30" s="1"/>
      <c r="R30" s="1"/>
      <c r="S30" s="1"/>
    </row>
    <row r="31" spans="2:19" ht="12.75">
      <c r="B31" s="11"/>
      <c r="Q31" s="1"/>
      <c r="R31" s="1"/>
      <c r="S31" s="1"/>
    </row>
    <row r="32" spans="17:19" ht="12.75">
      <c r="Q32" s="1"/>
      <c r="R32" s="1"/>
      <c r="S32" s="1"/>
    </row>
    <row r="33" spans="17:19" ht="12.75">
      <c r="Q33" s="1"/>
      <c r="R33" s="1"/>
      <c r="S33" s="1"/>
    </row>
    <row r="34" spans="2:13" ht="12.75">
      <c r="B34" s="10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sheetProtection password="CC1A" sheet="1" objects="1" scenarios="1"/>
  <conditionalFormatting sqref="C10:C17">
    <cfRule type="cellIs" priority="1" dxfId="0" operator="greaterThan" stopIfTrue="1">
      <formula>0</formula>
    </cfRule>
  </conditionalFormatting>
  <dataValidations count="2">
    <dataValidation type="list" allowBlank="1" showInputMessage="1" showErrorMessage="1" prompt="SEÇİNİZ LÜTFEN..." errorTitle="LÜTFEN DİKKAT !!!" error="ÖĞRETMENİM,&#10;SEÇİNİZ LÜTFEN..&#10;YAZMAKTAN DAHA KOLAY DEĞİL Mİ?" sqref="C9">
      <formula1>"KADROLU,ÜCRETLİ"</formula1>
    </dataValidation>
    <dataValidation type="list" allowBlank="1" showInputMessage="1" showErrorMessage="1" prompt="SEÇİNİZ LÜTFEN..." errorTitle="LÜTFEN DİKKAT !!!" error="ÖĞRETMENİM,&#10;SEÇİNİZ LÜTFEN..&#10;YAZMAKTAN DAHA KOLAY DEĞİL Mİ?" sqref="C7">
      <formula1>"0,15,0,20"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BEHÇET YAYIKÇI</Manager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KİŞİSEL EKDERS</dc:title>
  <dc:subject>EK DERS HESAPLAMA</dc:subject>
  <dc:creator>SERAKLİS</dc:creator>
  <cp:keywords/>
  <dc:description/>
  <cp:lastModifiedBy>ASUS</cp:lastModifiedBy>
  <dcterms:created xsi:type="dcterms:W3CDTF">2003-01-29T11:43:06Z</dcterms:created>
  <dcterms:modified xsi:type="dcterms:W3CDTF">2016-02-07T19:55:03Z</dcterms:modified>
  <cp:category/>
  <cp:version/>
  <cp:contentType/>
  <cp:contentStatus/>
</cp:coreProperties>
</file>