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45" windowWidth="19260" windowHeight="6195" tabRatio="762" firstSheet="3" activeTab="4"/>
  </bookViews>
  <sheets>
    <sheet name="YASAL" sheetId="1" r:id="rId1"/>
    <sheet name="OKULLAR" sheetId="2" r:id="rId2"/>
    <sheet name="KATSAYI" sheetId="3" r:id="rId3"/>
    <sheet name="BRANSLAR" sheetId="4" r:id="rId4"/>
    <sheet name="ANAKOD" sheetId="5" r:id="rId5"/>
    <sheet name="MENÜ" sheetId="6" r:id="rId6"/>
    <sheet name="AYLAR" sheetId="7" state="hidden" r:id="rId7"/>
    <sheet name="UNVAN" sheetId="8" r:id="rId8"/>
    <sheet name="BİLGİLER" sheetId="9" r:id="rId9"/>
    <sheet name="LİSTE" sheetId="10" r:id="rId10"/>
    <sheet name="BORDRO" sheetId="11" r:id="rId11"/>
    <sheet name="BANKA" sheetId="12" r:id="rId12"/>
    <sheet name="NAKİT" sheetId="13" r:id="rId13"/>
    <sheet name="TALİMAT" sheetId="14" r:id="rId14"/>
    <sheet name="TETCET" sheetId="15" r:id="rId15"/>
    <sheet name="Sayfa1" sheetId="16" r:id="rId16"/>
  </sheets>
  <definedNames>
    <definedName name="Liste_Brans">'BRANSLAR'!$B$2:$B$57</definedName>
    <definedName name="Liste_katsayı">'KATSAYI'!$B$2:$B$13</definedName>
    <definedName name="listeaylar">'AYLAR'!$A$1:$A$12</definedName>
    <definedName name="listedonem" localSheetId="2">'KATSAYI'!$A$2:$A$13</definedName>
    <definedName name="listedonem">'KATSAYI'!$A$2:$A$13</definedName>
    <definedName name="listesıra">'AYLAR'!$A$1:$A$12</definedName>
    <definedName name="LİSTETUR">'ANAKOD'!$B$3:$B$10</definedName>
    <definedName name="listeunvan">'UNVAN'!$A$2:$A$9</definedName>
    <definedName name="listeunvanmem">'UNVAN'!$G$1:$G$9</definedName>
    <definedName name="_xlnm.Print_Area" localSheetId="10">'BORDRO'!$A$1:$Y$49</definedName>
    <definedName name="_xlnm.Print_Area" localSheetId="12">'NAKİT'!$A$3:$V$69</definedName>
    <definedName name="_xlnm.Print_Area" localSheetId="13">'TALİMAT'!$A$1:$S$36</definedName>
  </definedNames>
  <calcPr fullCalcOnLoad="1"/>
</workbook>
</file>

<file path=xl/sharedStrings.xml><?xml version="1.0" encoding="utf-8"?>
<sst xmlns="http://schemas.openxmlformats.org/spreadsheetml/2006/main" count="685" uniqueCount="485">
  <si>
    <t>Tarihi</t>
  </si>
  <si>
    <t>Yevmiyenin</t>
  </si>
  <si>
    <t>02</t>
  </si>
  <si>
    <t>Ödenmesi Gereken</t>
  </si>
  <si>
    <t>Birim</t>
  </si>
  <si>
    <t>Kodu</t>
  </si>
  <si>
    <t>Adı ve Soyadı :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</si>
  <si>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</si>
  <si>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</si>
  <si>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</si>
  <si>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</si>
  <si>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</si>
  <si>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</si>
  <si>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</si>
  <si>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</si>
  <si>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</si>
  <si>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</si>
  <si>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</si>
  <si>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</si>
  <si>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EVET</t>
  </si>
  <si>
    <t>İLKÖĞRETİM</t>
  </si>
  <si>
    <t>ORTAÖĞRETİM</t>
  </si>
  <si>
    <t>Açıklama</t>
  </si>
  <si>
    <t>Kadrosu</t>
  </si>
  <si>
    <t>Damga Vergisi</t>
  </si>
  <si>
    <t>Kesinti Toplamı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</si>
  <si>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</si>
  <si>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</si>
  <si>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</si>
  <si>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</si>
  <si>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</si>
  <si>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</si>
  <si>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</si>
  <si>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</si>
  <si>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</si>
  <si>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</si>
  <si>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</si>
  <si>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EK-1</t>
  </si>
  <si>
    <t>TESLİM ALAN</t>
  </si>
  <si>
    <t>TESLİM EDEN</t>
  </si>
  <si>
    <t>Doktora</t>
  </si>
  <si>
    <t>Bütçe Yılı</t>
  </si>
  <si>
    <t xml:space="preserve">İlgilinin </t>
  </si>
  <si>
    <t>Adı, Soyadı</t>
  </si>
  <si>
    <t>Kurum-Birim
Kodu</t>
  </si>
  <si>
    <t>T.C. /Vergi Kimlik No</t>
  </si>
  <si>
    <t>No.su</t>
  </si>
  <si>
    <t>Banka Şube Adı</t>
  </si>
  <si>
    <t>Kurum Adı</t>
  </si>
  <si>
    <t>Banka Hesap Numarası</t>
  </si>
  <si>
    <t>Birim Adı</t>
  </si>
  <si>
    <t>Bağlı Olduğu Vergi Dairesi</t>
  </si>
  <si>
    <t>Kurumsal Kod</t>
  </si>
  <si>
    <t>Fonksiyonel Kod</t>
  </si>
  <si>
    <t>Finans.</t>
  </si>
  <si>
    <t>T u t a r</t>
  </si>
  <si>
    <t>Hesap No.</t>
  </si>
  <si>
    <t>B o r ç</t>
  </si>
  <si>
    <t>A l a c a k</t>
  </si>
  <si>
    <t>Hesap / Ayrıntı Adı</t>
  </si>
  <si>
    <t>T o p l a m</t>
  </si>
  <si>
    <t xml:space="preserve">Yukarıda yazılı </t>
  </si>
  <si>
    <t>TL. tahakkuk ettirilmiştir.  Ödenmesi / Mahsubu gerekir.</t>
  </si>
  <si>
    <t>Çek / Gönderme                Emri No.</t>
  </si>
  <si>
    <t>Memur</t>
  </si>
  <si>
    <t>Şef</t>
  </si>
  <si>
    <t>Türü</t>
  </si>
  <si>
    <t>Tutarı</t>
  </si>
  <si>
    <t>Uygundur</t>
  </si>
  <si>
    <t>Ödeyiniz / Mahsup Ediniz</t>
  </si>
  <si>
    <t xml:space="preserve">Yalnız   : </t>
  </si>
  <si>
    <t>Gider yansıtma hesabı</t>
  </si>
  <si>
    <t>Gelir yansıtma hesabı</t>
  </si>
  <si>
    <t>Birim Kodu :</t>
  </si>
  <si>
    <t>Saymanlık Kodu :</t>
  </si>
  <si>
    <t>Saymanlık Adı:</t>
  </si>
  <si>
    <t>Mali Bütçe Yılı :</t>
  </si>
  <si>
    <t>İl  Adı:</t>
  </si>
  <si>
    <t>Kurumsal Kod :</t>
  </si>
  <si>
    <t>Fonksiyonel Kod :</t>
  </si>
  <si>
    <t>Finansman Kod :</t>
  </si>
  <si>
    <t>Ekonomik Kod :</t>
  </si>
  <si>
    <t>İmza Yetkilileri :</t>
  </si>
  <si>
    <t>Kurum Adı :</t>
  </si>
  <si>
    <t>Birim Adı:</t>
  </si>
  <si>
    <t>Düzenleme Tarihi :</t>
  </si>
  <si>
    <t>Teslim Alan Maliye Yetkilisi :</t>
  </si>
  <si>
    <t>Ünvanı :</t>
  </si>
  <si>
    <t>Düzey &gt;&gt;&gt; :</t>
  </si>
  <si>
    <t>aldım.</t>
  </si>
  <si>
    <t>Master</t>
  </si>
  <si>
    <t>Hesap / Ayrıntı Adı :</t>
  </si>
  <si>
    <t>Mahasebe  Birim Kodu</t>
  </si>
  <si>
    <t>Mauhasebe Birim Adı</t>
  </si>
  <si>
    <t xml:space="preserve">Ekonomik </t>
  </si>
  <si>
    <t>Y.Hesap Kodu</t>
  </si>
  <si>
    <t>Bütçe Gideri tahakkuk ettirilmiştir.  Ödenmesi / Mahsubu gerekir.</t>
  </si>
  <si>
    <t>Ödeme Emri
Belgesi No.</t>
  </si>
  <si>
    <t>Bütçe Gideri 
Tahakkuk toplamı</t>
  </si>
  <si>
    <t>Özel Gider
İndirimi toplamı</t>
  </si>
  <si>
    <t>TETKİK EDEN</t>
  </si>
  <si>
    <t>Muhasebe Yetkilisi Yrd.</t>
  </si>
  <si>
    <t>AÇIKLAMA VE EKLER</t>
  </si>
  <si>
    <t>ÖDEMEYE ESAS BELGENİN</t>
  </si>
  <si>
    <t>Harcama Yetkilisi</t>
  </si>
  <si>
    <t>Muhasebe Yetkilisi</t>
  </si>
  <si>
    <t>G.B.M.Y. Örnek: 1/A</t>
  </si>
  <si>
    <t>(*) Gerçekleştirme görevlileri arasından harcama yetkilisince görevlendirilen kişi tarafından imzalanacaktır.</t>
  </si>
  <si>
    <t xml:space="preserve">                                                    ÖDEME EMRİ BELGESİ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</si>
  <si>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</si>
  <si>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Bütçe Gideri tahakkuk toplamı</t>
  </si>
  <si>
    <t>:</t>
  </si>
  <si>
    <t>PARAF YAZILSIN MI?</t>
  </si>
  <si>
    <t/>
  </si>
  <si>
    <t>byayikci@meb.gov.tr</t>
  </si>
  <si>
    <t>TL</t>
  </si>
  <si>
    <t>Kr</t>
  </si>
  <si>
    <t>Banka IBAN No :</t>
  </si>
  <si>
    <t xml:space="preserve">Ait Olduğu Ay </t>
  </si>
  <si>
    <t>Sıra No</t>
  </si>
  <si>
    <t xml:space="preserve">İmza </t>
  </si>
  <si>
    <t>T.C. / Vergi Kimlik No</t>
  </si>
  <si>
    <t>Adı Soyadı</t>
  </si>
  <si>
    <t>M.Y.H.B.Y. Örnek No: 13</t>
  </si>
  <si>
    <t>Nakli yekun</t>
  </si>
  <si>
    <t>Maliyeye teslim eden :</t>
  </si>
  <si>
    <t>Memur parafı? Unvanı? :</t>
  </si>
  <si>
    <t>Şef parafı? Unvanı? :</t>
  </si>
  <si>
    <t>Muhasebe İmza Yetki Limiti :</t>
  </si>
  <si>
    <t>1.Maliye Yetkilisi :</t>
  </si>
  <si>
    <t>2.Maliye Yetkilisi :</t>
  </si>
  <si>
    <t>S.N.</t>
  </si>
  <si>
    <t>Finans</t>
  </si>
  <si>
    <t>Gerçekleştirme Görevlisi*</t>
  </si>
  <si>
    <t>Banka Listesi</t>
  </si>
  <si>
    <t>Çeşitli Ödemeler Bordrosu</t>
  </si>
  <si>
    <t>Sayfa</t>
  </si>
  <si>
    <t>Ekler</t>
  </si>
  <si>
    <t>Adı Soyadı :</t>
  </si>
  <si>
    <t>Unvanı      :</t>
  </si>
  <si>
    <t>Unvanı        :</t>
  </si>
  <si>
    <t>İmzası         :</t>
  </si>
  <si>
    <t>Adı Soyadı:</t>
  </si>
  <si>
    <t>İmzası        :</t>
  </si>
  <si>
    <t>DÜZENLEYEN (Mutemet) :</t>
  </si>
  <si>
    <t>BİRİM AMİRİ :(Okul/Kurum Müdürü)</t>
  </si>
  <si>
    <t>Düzenleyen (Bordro)</t>
  </si>
  <si>
    <t>Behçet YAYIKÇI</t>
  </si>
  <si>
    <t>Şube Müdürü</t>
  </si>
  <si>
    <t>Kaçıncı aya ait ? :</t>
  </si>
  <si>
    <t>Kurum Kodu :</t>
  </si>
  <si>
    <t>Sayfa :</t>
  </si>
  <si>
    <t>T.C.KİMLİK NO</t>
  </si>
  <si>
    <t>BANKA IBAN NUMARASI</t>
  </si>
  <si>
    <t>ADI VE SOYADI</t>
  </si>
  <si>
    <t>Derece
Kademe</t>
  </si>
  <si>
    <t>Dairesi      :</t>
  </si>
  <si>
    <t>DV kodu :</t>
  </si>
  <si>
    <t>Hesap kodu :</t>
  </si>
  <si>
    <t>Harcama Talimatı</t>
  </si>
  <si>
    <t>Hesap Ay Kodu</t>
  </si>
  <si>
    <t>Okulun/kurumun bağlı olduğu genel müdürlük</t>
  </si>
  <si>
    <t>Ek-1</t>
  </si>
  <si>
    <t>HARCAMA TALİMATI</t>
  </si>
  <si>
    <t xml:space="preserve">Harcama talebinde bulunan birim: </t>
  </si>
  <si>
    <t>YAPILACAK HARCAMANIN</t>
  </si>
  <si>
    <t>Gerekçesi ve hukuki dayanağı</t>
  </si>
  <si>
    <t>Konusu / nev'i / niteliği</t>
  </si>
  <si>
    <t>Miktarı</t>
  </si>
  <si>
    <t>Gerçekleştirme süresi</t>
  </si>
  <si>
    <t>-</t>
  </si>
  <si>
    <t>Gerçekleştirme usulü</t>
  </si>
  <si>
    <t>Tutarı veya belirlenmişse yaklaşık bedeli</t>
  </si>
  <si>
    <t>TL.</t>
  </si>
  <si>
    <t>Kullanılabilir ödenek tutarı</t>
  </si>
  <si>
    <t>Ödeneğin bütçe tertibi</t>
  </si>
  <si>
    <t>Gerçekleştirme görevlileri</t>
  </si>
  <si>
    <t>AÇIKLAMA :</t>
  </si>
  <si>
    <t>Yukarıda belirtilen harcamanın yaptırılması/harcamanın</t>
  </si>
  <si>
    <t>arz olunur.</t>
  </si>
  <si>
    <t>O L U R</t>
  </si>
  <si>
    <t>Teklif  Eden Yetkilinin</t>
  </si>
  <si>
    <t>Harcama Yetkilisi *</t>
  </si>
  <si>
    <t>……………………………</t>
  </si>
  <si>
    <t>Ünvanı       :</t>
  </si>
  <si>
    <t>*Bu sütun, yönetim kurulu, komisyon veya komite kararlarıyla yapılan harcamalarda  kurul, komisyon, komite üyelerinin imzalarını kapsayacak şekilde düzenlenecektir.</t>
  </si>
  <si>
    <t>Sayı:</t>
  </si>
  <si>
    <t xml:space="preserve">      Yerleşim yeri :</t>
  </si>
  <si>
    <t>Kontrol edilmiş ve uygun görülmüştür.</t>
  </si>
  <si>
    <t>Kime ödenecek ?:</t>
  </si>
  <si>
    <t>Sürüm No:</t>
  </si>
  <si>
    <t>KADROSU</t>
  </si>
  <si>
    <t>Birim Amiri (Bordro) :</t>
  </si>
  <si>
    <t>Bağlı Bul.Vergi Dairesi :</t>
  </si>
  <si>
    <t>İlçe Adı:</t>
  </si>
  <si>
    <t>Gerçekleştirme Görevlisi (MEM) :</t>
  </si>
  <si>
    <t>Harcama Yetkilisi (MEM)  :</t>
  </si>
  <si>
    <t>Bağlı olduğu Genel Müdürlük :</t>
  </si>
  <si>
    <t>Nakit Talep ve Tahsisleri Hesabı</t>
  </si>
  <si>
    <t>Ele Geçen</t>
  </si>
  <si>
    <t>Toplam Tahakkuk</t>
  </si>
  <si>
    <t xml:space="preserve">                        A   L   A   C   A   K   L   I   N   I   N</t>
  </si>
  <si>
    <t>Sayfa toplamı .</t>
  </si>
  <si>
    <t>Genel toplam :</t>
  </si>
  <si>
    <t>Vergi Kimlik No :</t>
  </si>
  <si>
    <t xml:space="preserve">                                        ÇEŞİTLİ ÖDEMELER BORDROSU</t>
  </si>
  <si>
    <t>Aylık Katsayı</t>
  </si>
  <si>
    <t>DAMGA VERGİSİ</t>
  </si>
  <si>
    <t>ELE GEÇEN</t>
  </si>
  <si>
    <t xml:space="preserve">     K E S İ N T İ L E R</t>
  </si>
  <si>
    <t>EYDMA</t>
  </si>
  <si>
    <t>DRC/KADEME</t>
  </si>
  <si>
    <t>EYDMA GÖS:</t>
  </si>
  <si>
    <t>GELİR VERGİSİ</t>
  </si>
  <si>
    <t>Gelir Vergisi</t>
  </si>
  <si>
    <t>Öğretmen</t>
  </si>
  <si>
    <t>ÖDEMEYE ESAS AYLIK KATSAYI</t>
  </si>
  <si>
    <t>EN YÜKSEK DEVLET MEMURU AYLIĞI TUTARI</t>
  </si>
  <si>
    <t>Günlük</t>
  </si>
  <si>
    <t>Açıklama:</t>
  </si>
  <si>
    <t>Gelir Vegisi Tevkifatı</t>
  </si>
  <si>
    <t>Damga vergisi Tevkifatı</t>
  </si>
  <si>
    <t>TR123456789012345678901234</t>
  </si>
  <si>
    <t>Söz konusu giderin ödenmesi uygun görülmüştür.</t>
  </si>
  <si>
    <t>Maaş Bordrosu</t>
  </si>
  <si>
    <t>Belge yok ise</t>
  </si>
  <si>
    <t xml:space="preserve">adedini </t>
  </si>
  <si>
    <t>boş bırakınız.</t>
  </si>
  <si>
    <t>rakam</t>
  </si>
  <si>
    <t>yazmayınız</t>
  </si>
  <si>
    <t>13</t>
  </si>
  <si>
    <t>00</t>
  </si>
  <si>
    <t>62</t>
  </si>
  <si>
    <t>31</t>
  </si>
  <si>
    <t>32</t>
  </si>
  <si>
    <t>33</t>
  </si>
  <si>
    <t>37</t>
  </si>
  <si>
    <t>38</t>
  </si>
  <si>
    <t>43</t>
  </si>
  <si>
    <t xml:space="preserve"> Kurumsal Kod</t>
  </si>
  <si>
    <t>Ekonomik Ay Kodu</t>
  </si>
  <si>
    <t>Damga Vergisi Kodu</t>
  </si>
  <si>
    <t>2012-1</t>
  </si>
  <si>
    <t>2010-1</t>
  </si>
  <si>
    <t>2010-2</t>
  </si>
  <si>
    <t>2012-2</t>
  </si>
  <si>
    <t>YIL-DÖNEM</t>
  </si>
  <si>
    <t>Dönemsel Aylık katsayı</t>
  </si>
  <si>
    <t>DÖNEM SEÇ</t>
  </si>
  <si>
    <t>KESİNTİ TOPLAMII</t>
  </si>
  <si>
    <t>EK ÖDEME TUTARI BRÜT</t>
  </si>
  <si>
    <t>Dönem</t>
  </si>
  <si>
    <t>2013-1</t>
  </si>
  <si>
    <t>2013-2</t>
  </si>
  <si>
    <t>Millî Eğitim Müdürlüğü</t>
  </si>
  <si>
    <t>Okul Öncesi ve İlköğretim Okulları</t>
  </si>
  <si>
    <t>Genel Ortaöğretim Okulları</t>
  </si>
  <si>
    <t>Mesleki ve Teknik Okullar</t>
  </si>
  <si>
    <t>Din Öğretimi Okulları</t>
  </si>
  <si>
    <t>Hayatboyu Öğrenme ve Halk Eğitim</t>
  </si>
  <si>
    <t>Özel Eğitim Okul ve Kurumları</t>
  </si>
  <si>
    <t>Mali Alacak Dilekçesi</t>
  </si>
  <si>
    <t>Sorumlu Şef:</t>
  </si>
  <si>
    <t>Banka</t>
  </si>
  <si>
    <t>HARCAMA (BRÜT)</t>
  </si>
  <si>
    <t xml:space="preserve">İŞLEM TİPİ : </t>
  </si>
  <si>
    <t>1-Harcama</t>
  </si>
  <si>
    <t>Detay kayıt ekle</t>
  </si>
  <si>
    <t>Açılır listeden seçilecek kod</t>
  </si>
  <si>
    <t>Harcama Tipi :</t>
  </si>
  <si>
    <t>630-1.0.0.0</t>
  </si>
  <si>
    <t>Fonksiyon</t>
  </si>
  <si>
    <t>Harcama Türü</t>
  </si>
  <si>
    <t>Tutar  (brüt)</t>
  </si>
  <si>
    <t>Bütçe Yansıması</t>
  </si>
  <si>
    <t xml:space="preserve">İŞLEM TİPİ :     </t>
  </si>
  <si>
    <t>4-Kesinti</t>
  </si>
  <si>
    <t>600-Hesap</t>
  </si>
  <si>
    <t>Kesinti Tipi</t>
  </si>
  <si>
    <t>600-1.5.1.1</t>
  </si>
  <si>
    <t>800-1.5.1.1</t>
  </si>
  <si>
    <t>Tutar  (DV)</t>
  </si>
  <si>
    <t xml:space="preserve">İŞLEM TİPİ :      </t>
  </si>
  <si>
    <t>325-Hesap</t>
  </si>
  <si>
    <t>Hesap tipi</t>
  </si>
  <si>
    <t>325-0.0.0.0</t>
  </si>
  <si>
    <t>Tutar  (NET)</t>
  </si>
  <si>
    <t>Ödeme Belgesi Oluştur&gt;Ödeme Belgesi Dök&gt;Muhasebe Birimine Gönder</t>
  </si>
  <si>
    <t>(3 adet çıktı)</t>
  </si>
  <si>
    <t>HARCAMA YÖNETİM SİSTEMİNE GİRİŞ İŞLEMLERİ</t>
  </si>
  <si>
    <t>Kurum VKN</t>
  </si>
  <si>
    <t>(Çok kişi ise kurum VKN girilecek)</t>
  </si>
  <si>
    <t>(Tek kişi ise TCKN girilecek)</t>
  </si>
  <si>
    <t>1.3.9.0</t>
  </si>
  <si>
    <t>(Kuruma göre farklı)</t>
  </si>
  <si>
    <t>Tutar ondalık ayraç nokta(.) olarak gir)</t>
  </si>
  <si>
    <t>630-1.1.2.1</t>
  </si>
  <si>
    <t>830-1.1.2.1</t>
  </si>
  <si>
    <t>2014-1</t>
  </si>
  <si>
    <t>2014-2</t>
  </si>
  <si>
    <t>ÖDEME BELGESİ VE EKİ BELGELER TESLİM TESELLÜM TUTANAĞI</t>
  </si>
  <si>
    <t>Harcama Biriminin Kurumsal Kodu</t>
  </si>
  <si>
    <t xml:space="preserve">Muhasebe Birimi </t>
  </si>
  <si>
    <t>Dairesi</t>
  </si>
  <si>
    <t>Düzenleme Tarihi</t>
  </si>
  <si>
    <t>Form Sıra No</t>
  </si>
  <si>
    <t>Torba Numarası***</t>
  </si>
  <si>
    <t>Ödeme Belgesi</t>
  </si>
  <si>
    <t>Eki Belge</t>
  </si>
  <si>
    <t>Alacaklı</t>
  </si>
  <si>
    <t>Bütçe Gideri Tutarı</t>
  </si>
  <si>
    <t>Tahakkuk İşlem No</t>
  </si>
  <si>
    <t>Yevmiye Tarihi**</t>
  </si>
  <si>
    <t>Yevmiye No**</t>
  </si>
  <si>
    <t>Türü *</t>
  </si>
  <si>
    <t>Adedi</t>
  </si>
  <si>
    <t>Adı-Soyadı</t>
  </si>
  <si>
    <t>TCK/VKN</t>
  </si>
  <si>
    <t xml:space="preserve">Yukarıda alacaklıları ile alacak tutarları gösterilen toplam </t>
  </si>
  <si>
    <t xml:space="preserve">adet tahakkuk evrakı ve ekleri teslim alınmıştır.  ...../...../20.....       Teslim Saati:….:…. </t>
  </si>
  <si>
    <t>Teslim Saati:</t>
  </si>
  <si>
    <t>İmza</t>
  </si>
  <si>
    <t xml:space="preserve">* Merkezi Yönetim Harcama Belgeleri Yönetmeliğindeki belgenin adı yazılacaktır. </t>
  </si>
  <si>
    <t xml:space="preserve">** Bu bölümler muhasebe birimi tarafından muhasebeleştirme işlemi tamamlandıktan sonra doldurulacaktır. </t>
  </si>
  <si>
    <t xml:space="preserve">*** Bu bölüme muhasebeleştirme işlemi tamamlandıktan sonra evrakın konulduğu torba numarası yazılacaktır. </t>
  </si>
  <si>
    <t>SDP-İdari Birim Kodu :</t>
  </si>
  <si>
    <t>Banka Adı-Şubesi :</t>
  </si>
  <si>
    <t>BANKA LİSTESİ</t>
  </si>
  <si>
    <t>Muhasebe Biriminin Adı</t>
  </si>
  <si>
    <t>Muhasebe Biriminin Kodu</t>
  </si>
  <si>
    <t>Harcama Biriminin Adı</t>
  </si>
  <si>
    <t>Harcama Biriminin Kodu</t>
  </si>
  <si>
    <t>Banka Adı</t>
  </si>
  <si>
    <t>Şube Adı</t>
  </si>
  <si>
    <t>Aylığın Ait Olduğu Yıl</t>
  </si>
  <si>
    <t>Aylığın Ait Olduğu Ay</t>
  </si>
  <si>
    <t>ALACAKLILARIN</t>
  </si>
  <si>
    <t>SN</t>
  </si>
  <si>
    <t>T.C. Kimlik No</t>
  </si>
  <si>
    <t>Unvanı</t>
  </si>
  <si>
    <t>Banka Hesap No / IBAN</t>
  </si>
  <si>
    <t>Ödenecek Net Aylık Tutar</t>
  </si>
  <si>
    <t>NAKLİ YEKUN:</t>
  </si>
  <si>
    <t>Sayfa Toplamı :</t>
  </si>
  <si>
    <t>Yaziyle:</t>
  </si>
  <si>
    <t>Bordro Kayıtlarına Uygundur.</t>
  </si>
  <si>
    <t>Kontrol Edilmiştir.</t>
  </si>
  <si>
    <t>Gerçekleştirme Görevlisi</t>
  </si>
  <si>
    <t>(İmza)(mühür)</t>
  </si>
  <si>
    <t>(İmza)</t>
  </si>
  <si>
    <t>Not: 17/07/29012 tarihli ve 28356 SRG' de yayımlanan 1 sıra nolu tebliğe uygundur.</t>
  </si>
  <si>
    <t>Sayfa No:</t>
  </si>
  <si>
    <t>MÜDÜRLÜK MAKAMINA</t>
  </si>
  <si>
    <t>GÜN</t>
  </si>
  <si>
    <t>TL. giderin ödenmesi hususu olurlarınıza</t>
  </si>
  <si>
    <t>VHKİ</t>
  </si>
  <si>
    <t xml:space="preserve"> İlgililerin banka hesaplarına aktarılmak suretiyle</t>
  </si>
  <si>
    <t>Uygulama Tarihi</t>
  </si>
  <si>
    <t>2015-1</t>
  </si>
  <si>
    <t>2015-2</t>
  </si>
  <si>
    <t>İlave Eğitim Öğretim Tazminatı farkı</t>
  </si>
  <si>
    <t xml:space="preserve">Muhasebe İmza yetki limitine göre Ödeme Emri Belgesinde </t>
  </si>
  <si>
    <t xml:space="preserve">Muhasebe Müdürünü veya Müdür Yardımcısını otomatik olarak </t>
  </si>
  <si>
    <t xml:space="preserve">yazdığından, muhasebe yetkilisi tek kişi ise her iki satıra da aynı </t>
  </si>
  <si>
    <t>kişiyi yazınız.</t>
  </si>
  <si>
    <t>OKUL/KURUM BİLGİLERİ :</t>
  </si>
  <si>
    <t>Branşı</t>
  </si>
  <si>
    <t>İlave Tazminata Esas Branşı (Alanı)</t>
  </si>
  <si>
    <t>Görevi</t>
  </si>
  <si>
    <t>Ödenecek Gün Sayısı</t>
  </si>
  <si>
    <t>Öğrenim Yılı</t>
  </si>
  <si>
    <t>Okul Müdürü</t>
  </si>
  <si>
    <t>Müdür Vekili</t>
  </si>
  <si>
    <t>Aylık Tutarı</t>
  </si>
  <si>
    <t>Günlük Tutarı</t>
  </si>
  <si>
    <t>SNO</t>
  </si>
  <si>
    <t>GÖREVİ</t>
  </si>
  <si>
    <t>Branş</t>
  </si>
  <si>
    <t>Sno</t>
  </si>
  <si>
    <t>Oran</t>
  </si>
  <si>
    <t>Sağlık</t>
  </si>
  <si>
    <t>Aylık</t>
  </si>
  <si>
    <t>Gün</t>
  </si>
  <si>
    <t>Sayısı</t>
  </si>
  <si>
    <t>T A H A K K U K   E D E N   A L A C A Ğ I N</t>
  </si>
  <si>
    <t>Genel Toplam :</t>
  </si>
  <si>
    <t>İlave Eğitim Öğretim Tazminatı Oranı</t>
  </si>
  <si>
    <t>Matbaa</t>
  </si>
  <si>
    <t>Meteoroloji</t>
  </si>
  <si>
    <t>Mobilya ve İç Mekan Tasarımı</t>
  </si>
  <si>
    <t>Müzik Aletleri Yapımı</t>
  </si>
  <si>
    <t xml:space="preserve">Seramik ve Cam Teknolojisi </t>
  </si>
  <si>
    <t>Tarım Teknolojileri</t>
  </si>
  <si>
    <t>Tesisat Teknolojisi ve İklimlendirme</t>
  </si>
  <si>
    <t>Ayakkabı ve Saraciye Teknolojisi</t>
  </si>
  <si>
    <t>Gıda Teknolojisi</t>
  </si>
  <si>
    <t>Hayvan Sağlığı</t>
  </si>
  <si>
    <t xml:space="preserve">Laboratuvar Hizmetleri </t>
  </si>
  <si>
    <t>Bahçecilik</t>
  </si>
  <si>
    <t>Giyim Üretim Teknolojisi</t>
  </si>
  <si>
    <t>Grafik ve Fotoğraf</t>
  </si>
  <si>
    <t>Güzellik ve Saç Bakım Hizmetleri</t>
  </si>
  <si>
    <t>Hasta ve Yaşlı Hizmetleri</t>
  </si>
  <si>
    <t>Sanat ve Tasarım</t>
  </si>
  <si>
    <t>Adalet</t>
  </si>
  <si>
    <t>Aile ve Tüketici Hizmetleri</t>
  </si>
  <si>
    <t>Büro Yönetimi</t>
  </si>
  <si>
    <t>Çocuk Gelişimi ve Eğitimi</t>
  </si>
  <si>
    <t>Eğlence Hizmetleri</t>
  </si>
  <si>
    <t>Gazetecilik</t>
  </si>
  <si>
    <t>Halkla İlişkiler ve Organizasyon Hizmetleri</t>
  </si>
  <si>
    <t xml:space="preserve">Konaklama ve Seyahat Hizmetleri </t>
  </si>
  <si>
    <t>Muhasebe ve Finansman</t>
  </si>
  <si>
    <t>Pazarlama ve Perakende</t>
  </si>
  <si>
    <t>Ulaştırma Hizmetleri</t>
  </si>
  <si>
    <t>Yiyecek İçecek Hizmetleri</t>
  </si>
  <si>
    <t>Okulöncesi Öğretmenliği (uyg.sınıf ver.)</t>
  </si>
  <si>
    <t>Bilişim Teknolojileri</t>
  </si>
  <si>
    <t xml:space="preserve">Biyomedikal Cihaz Teknolojileri </t>
  </si>
  <si>
    <t>Denizcilik</t>
  </si>
  <si>
    <t>Elektrik- Elektronik Teknolojisi</t>
  </si>
  <si>
    <t xml:space="preserve">Endüstriyel Otomasyon Teknolojileri </t>
  </si>
  <si>
    <t>Gemi Yapımı</t>
  </si>
  <si>
    <t>İtfaiyecilik ve Yangın Güvenliği</t>
  </si>
  <si>
    <t>Metal Teknolojisi</t>
  </si>
  <si>
    <t>Metalürji Teknolojisi</t>
  </si>
  <si>
    <t>Plastik Teknolojisi</t>
  </si>
  <si>
    <t>Radyo-Televizyon</t>
  </si>
  <si>
    <t>Raylı Sistemler Teknolojisi</t>
  </si>
  <si>
    <t>Tasarım Teknolojileri</t>
  </si>
  <si>
    <t>Tekstil Teknolojisi</t>
  </si>
  <si>
    <t>Uçak Bakımı</t>
  </si>
  <si>
    <t>Yenilenebilir Enerji Teknolojileri</t>
  </si>
  <si>
    <t>Harita-Tapu-Kadastro</t>
  </si>
  <si>
    <t>İnşaat Teknolojisi</t>
  </si>
  <si>
    <t>Kimya/Kimya Teknolojisi</t>
  </si>
  <si>
    <t>Kuyumculuk Teknolojisi</t>
  </si>
  <si>
    <t>En az 4 yıl yükseköğrenim görenler</t>
  </si>
  <si>
    <t>En az 2 yıl yükseköğrenim görenler</t>
  </si>
  <si>
    <t>Hayvan Yetiştiriciliği</t>
  </si>
  <si>
    <t>Makine Teknolojisi</t>
  </si>
  <si>
    <t>Grup No</t>
  </si>
  <si>
    <t>a</t>
  </si>
  <si>
    <t>b</t>
  </si>
  <si>
    <t>c</t>
  </si>
  <si>
    <t>d</t>
  </si>
  <si>
    <t>e</t>
  </si>
  <si>
    <t xml:space="preserve">El Sanatları Teknolojisi </t>
  </si>
  <si>
    <t>%</t>
  </si>
  <si>
    <t>Tutar</t>
  </si>
  <si>
    <t>Müdür BaşYrd.</t>
  </si>
  <si>
    <t>Müdür Yrd.</t>
  </si>
  <si>
    <t>UNVAN</t>
  </si>
  <si>
    <t>1-Devlet Memurlarına Ödenecek Zam Ve Tazminatlara İlişkin Karar (17/04/2006 tarihli ve 2006/10344 sayılı Karar)
2-Mali yıl Merkezi Yönetim Bütçe Kanunu,
3-Merkezi Yönetim Harcama Belgeleri Yönetmeliği</t>
  </si>
  <si>
    <t>Damga Vergisi Oranı :</t>
  </si>
  <si>
    <t>Yönetici ve öğretmen</t>
  </si>
  <si>
    <t>Motorlu Araçlar Teknolojisi</t>
  </si>
  <si>
    <t>Erbaa Mal Müdürlüğü</t>
  </si>
  <si>
    <t>İLÇE</t>
  </si>
  <si>
    <t>TOKAT</t>
  </si>
  <si>
    <t>Erbaa</t>
  </si>
  <si>
    <t>Akbank</t>
  </si>
  <si>
    <t>Bekir ASLAN</t>
  </si>
  <si>
    <t>İlçe Milli Eğitim Müdürü</t>
  </si>
  <si>
    <t>Şükrü BEKTAŞ</t>
  </si>
  <si>
    <t>Tacettin YALÇIN</t>
  </si>
  <si>
    <t>Ş.BEKTAŞ</t>
  </si>
  <si>
    <t>T.YALÇIN</t>
  </si>
  <si>
    <t>İbrahim ÖZKURT</t>
  </si>
  <si>
    <t>Mal Müdürü</t>
  </si>
  <si>
    <t>12345678-841.02/</t>
  </si>
  <si>
    <t>İlçe Millî Eğitim Müdürlüğü</t>
  </si>
  <si>
    <t>İlçe Millî Eğitim Müdürlüğü-İlçe Millî Eğitim Müdürlüğü-285</t>
  </si>
  <si>
    <t>Gökal Güldere ÇPAL</t>
  </si>
  <si>
    <t>İbrahim CENİK</t>
  </si>
  <si>
    <t>Müdür Yardımcısı</t>
  </si>
  <si>
    <t>7/3</t>
  </si>
  <si>
    <t>25/12/2014-14/03/2015 Dönemlerinde ödenmeyen ilave eğitim öğretim tazminatı  farkı olarak tahakkuk ettirilmiştir.</t>
  </si>
  <si>
    <t>Hacı ALICIK</t>
  </si>
  <si>
    <t>Kişiye</t>
  </si>
  <si>
    <t>http://erbaa.meb.gov.tr adresindeki PROGRAMLARIMIZ' I ziyaret ettiniz mi?</t>
  </si>
  <si>
    <t>DUA EDİN YETER</t>
  </si>
  <si>
    <t>2016-1</t>
  </si>
  <si>
    <t>2016-2</t>
  </si>
  <si>
    <t>Açıklama :…….'nın ilave tazminatı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</si>
</sst>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(* #,##0_);_(* \(#,##0\);_(* &quot;-&quot;_);_(@_)"/>
    <numFmt numFmtId="173" formatCode="00"/>
    <numFmt numFmtId="174" formatCode="000\ 000\ 0000"/>
    <numFmt numFmtId="175" formatCode="dd/mm/yyyy"/>
    <numFmt numFmtId="176" formatCode="yyyy"/>
    <numFmt numFmtId="177" formatCode="&quot;....&quot;\.mm/yyyy"/>
    <numFmt numFmtId="178" formatCode="mmmm"/>
    <numFmt numFmtId="179" formatCode="&quot;....&quot;\.mm/yyyy"/>
    <numFmt numFmtId="180" formatCode="&quot;....&quot;mm/yyyy"/>
    <numFmt numFmtId="181" formatCode="#,##0.00000"/>
    <numFmt numFmtId="182" formatCode="#,##0.000000"/>
    <numFmt numFmtId="183" formatCode="0.000000"/>
  </numFmts>
  <fonts count="1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Tur"/>
      <family val="2"/>
    </font>
    <font>
      <sz val="8"/>
      <name val="Arial Tu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color indexed="9"/>
      <name val="Arial Tur"/>
      <family val="0"/>
    </font>
    <font>
      <b/>
      <sz val="10"/>
      <name val="Arial Tur"/>
      <family val="2"/>
    </font>
    <font>
      <b/>
      <sz val="10"/>
      <color indexed="10"/>
      <name val="Arial"/>
      <family val="2"/>
    </font>
    <font>
      <b/>
      <sz val="10"/>
      <color indexed="10"/>
      <name val="Arial Tur"/>
      <family val="0"/>
    </font>
    <font>
      <sz val="9"/>
      <name val="Arial Tur"/>
      <family val="2"/>
    </font>
    <font>
      <b/>
      <sz val="12"/>
      <name val="Arial Tur"/>
      <family val="2"/>
    </font>
    <font>
      <sz val="12"/>
      <name val="Arial Tur"/>
      <family val="0"/>
    </font>
    <font>
      <sz val="11"/>
      <name val="Arial Tur"/>
      <family val="2"/>
    </font>
    <font>
      <sz val="11"/>
      <name val="Arial"/>
      <family val="2"/>
    </font>
    <font>
      <b/>
      <i/>
      <sz val="10"/>
      <name val="Arial Tur"/>
      <family val="0"/>
    </font>
    <font>
      <b/>
      <sz val="10"/>
      <color indexed="47"/>
      <name val="Arial"/>
      <family val="2"/>
    </font>
    <font>
      <b/>
      <sz val="10"/>
      <color indexed="18"/>
      <name val="Arial"/>
      <family val="2"/>
    </font>
    <font>
      <b/>
      <sz val="20"/>
      <name val="Courier New Tur"/>
      <family val="3"/>
    </font>
    <font>
      <sz val="12"/>
      <name val="Arial"/>
      <family val="2"/>
    </font>
    <font>
      <sz val="12"/>
      <name val="Times New Roman TUR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b/>
      <i/>
      <sz val="14"/>
      <color indexed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color indexed="56"/>
      <name val="Arial"/>
      <family val="2"/>
    </font>
    <font>
      <b/>
      <sz val="10"/>
      <color indexed="9"/>
      <name val="Arial Tur"/>
      <family val="2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9"/>
      <name val="Arial"/>
      <family val="2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6"/>
      <color indexed="56"/>
      <name val="Arial"/>
      <family val="2"/>
    </font>
    <font>
      <sz val="9"/>
      <color indexed="12"/>
      <name val="Verdana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20"/>
      <color indexed="5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2"/>
      <color indexed="9"/>
      <name val="Arial Tur"/>
      <family val="2"/>
    </font>
    <font>
      <sz val="10"/>
      <color indexed="9"/>
      <name val="Arial Tur"/>
      <family val="2"/>
    </font>
    <font>
      <b/>
      <sz val="9"/>
      <color indexed="8"/>
      <name val="Verdana"/>
      <family val="2"/>
    </font>
    <font>
      <b/>
      <sz val="11"/>
      <color indexed="9"/>
      <name val="Arial"/>
      <family val="2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11"/>
      <color indexed="9"/>
      <name val="Arial Tur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11"/>
      <color indexed="9"/>
      <name val="Times New Roman"/>
      <family val="1"/>
    </font>
    <font>
      <sz val="8"/>
      <name val="Tahoma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2"/>
      <color theme="0"/>
      <name val="Arial Tur"/>
      <family val="2"/>
    </font>
    <font>
      <sz val="10"/>
      <color theme="0"/>
      <name val="Arial Tur"/>
      <family val="2"/>
    </font>
    <font>
      <b/>
      <sz val="9"/>
      <color theme="1"/>
      <name val="Verdana"/>
      <family val="2"/>
    </font>
    <font>
      <b/>
      <sz val="11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 Tur"/>
      <family val="0"/>
    </font>
    <font>
      <sz val="11"/>
      <color theme="0"/>
      <name val="Times New Roman"/>
      <family val="1"/>
    </font>
    <font>
      <sz val="10"/>
      <color theme="0"/>
      <name val="Arial"/>
      <family val="2"/>
    </font>
    <font>
      <sz val="11"/>
      <color theme="0"/>
      <name val="Arial Tur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b/>
      <sz val="11"/>
      <color theme="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54"/>
      </left>
      <right style="thin">
        <color indexed="54"/>
      </right>
      <top style="medium"/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54"/>
      </left>
      <right style="thin">
        <color indexed="54"/>
      </right>
      <top style="thin">
        <color indexed="54"/>
      </top>
      <bottom style="medium"/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1" applyNumberFormat="0" applyFill="0" applyAlignment="0" applyProtection="0"/>
    <xf numFmtId="0" fontId="100" fillId="0" borderId="2" applyNumberFormat="0" applyFill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3" fillId="20" borderId="5" applyNumberFormat="0" applyAlignment="0" applyProtection="0"/>
    <xf numFmtId="0" fontId="104" fillId="21" borderId="6" applyNumberFormat="0" applyAlignment="0" applyProtection="0"/>
    <xf numFmtId="0" fontId="105" fillId="20" borderId="6" applyNumberFormat="0" applyAlignment="0" applyProtection="0"/>
    <xf numFmtId="0" fontId="106" fillId="22" borderId="7" applyNumberFormat="0" applyAlignment="0" applyProtection="0"/>
    <xf numFmtId="0" fontId="107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8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 applyFill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10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0">
    <xf numFmtId="0" fontId="0" fillId="0" borderId="0" xfId="0" applyAlignment="1">
      <alignment/>
    </xf>
    <xf numFmtId="0" fontId="8" fillId="33" borderId="0" xfId="63" applyFont="1" applyFill="1" applyBorder="1" applyAlignment="1" applyProtection="1">
      <alignment horizontal="left"/>
      <protection locked="0"/>
    </xf>
    <xf numFmtId="0" fontId="4" fillId="0" borderId="0" xfId="63" applyFont="1" applyFill="1" applyBorder="1" applyProtection="1">
      <alignment/>
      <protection locked="0"/>
    </xf>
    <xf numFmtId="0" fontId="4" fillId="0" borderId="0" xfId="63" applyFont="1" applyFill="1" applyBorder="1" applyProtection="1" quotePrefix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shrinkToFit="1"/>
      <protection locked="0"/>
    </xf>
    <xf numFmtId="0" fontId="0" fillId="34" borderId="0" xfId="0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shrinkToFit="1"/>
      <protection locked="0"/>
    </xf>
    <xf numFmtId="0" fontId="0" fillId="34" borderId="0" xfId="0" applyFill="1" applyAlignment="1" applyProtection="1">
      <alignment shrinkToFit="1"/>
      <protection locked="0"/>
    </xf>
    <xf numFmtId="0" fontId="4" fillId="0" borderId="0" xfId="62" applyFill="1" applyProtection="1">
      <alignment/>
      <protection locked="0"/>
    </xf>
    <xf numFmtId="0" fontId="12" fillId="0" borderId="0" xfId="62" applyFont="1" applyFill="1" applyBorder="1" applyAlignment="1" applyProtection="1">
      <alignment vertical="center"/>
      <protection hidden="1"/>
    </xf>
    <xf numFmtId="0" fontId="12" fillId="0" borderId="0" xfId="62" applyFont="1" applyFill="1" applyBorder="1" applyAlignment="1" applyProtection="1">
      <alignment horizontal="center" vertical="center"/>
      <protection hidden="1"/>
    </xf>
    <xf numFmtId="0" fontId="12" fillId="0" borderId="0" xfId="62" applyFont="1" applyFill="1" applyProtection="1">
      <alignment/>
      <protection locked="0"/>
    </xf>
    <xf numFmtId="0" fontId="15" fillId="0" borderId="10" xfId="62" applyFont="1" applyFill="1" applyBorder="1" applyAlignment="1" applyProtection="1">
      <alignment horizontal="center" vertical="center"/>
      <protection hidden="1"/>
    </xf>
    <xf numFmtId="0" fontId="15" fillId="0" borderId="11" xfId="62" applyFont="1" applyFill="1" applyBorder="1" applyAlignment="1" applyProtection="1">
      <alignment horizontal="centerContinuous" vertical="center"/>
      <protection hidden="1"/>
    </xf>
    <xf numFmtId="0" fontId="4" fillId="0" borderId="0" xfId="62" applyFill="1" applyProtection="1">
      <alignment/>
      <protection hidden="1"/>
    </xf>
    <xf numFmtId="0" fontId="4" fillId="0" borderId="12" xfId="62" applyFont="1" applyFill="1" applyBorder="1" applyAlignment="1" applyProtection="1">
      <alignment horizontal="centerContinuous" vertical="top"/>
      <protection hidden="1"/>
    </xf>
    <xf numFmtId="0" fontId="4" fillId="0" borderId="13" xfId="62" applyFont="1" applyFill="1" applyBorder="1" applyAlignment="1" applyProtection="1">
      <alignment horizontal="centerContinuous" vertical="top"/>
      <protection hidden="1"/>
    </xf>
    <xf numFmtId="0" fontId="4" fillId="0" borderId="14" xfId="62" applyFont="1" applyFill="1" applyBorder="1" applyAlignment="1" applyProtection="1">
      <alignment horizontal="centerContinuous" vertical="center" shrinkToFit="1"/>
      <protection hidden="1"/>
    </xf>
    <xf numFmtId="0" fontId="12" fillId="0" borderId="15" xfId="62" applyFont="1" applyFill="1" applyBorder="1" applyAlignment="1" applyProtection="1">
      <alignment horizontal="center" vertical="center"/>
      <protection hidden="1"/>
    </xf>
    <xf numFmtId="0" fontId="12" fillId="0" borderId="16" xfId="62" applyFont="1" applyFill="1" applyBorder="1" applyAlignment="1" applyProtection="1">
      <alignment horizontal="center" vertical="center"/>
      <protection hidden="1"/>
    </xf>
    <xf numFmtId="0" fontId="12" fillId="0" borderId="17" xfId="62" applyFont="1" applyFill="1" applyBorder="1" applyAlignment="1" applyProtection="1">
      <alignment horizontal="center" vertical="center"/>
      <protection hidden="1"/>
    </xf>
    <xf numFmtId="0" fontId="4" fillId="0" borderId="15" xfId="62" applyFont="1" applyFill="1" applyBorder="1" applyAlignment="1" applyProtection="1">
      <alignment horizontal="center" vertical="center"/>
      <protection hidden="1"/>
    </xf>
    <xf numFmtId="0" fontId="4" fillId="0" borderId="16" xfId="62" applyFont="1" applyFill="1" applyBorder="1" applyAlignment="1" applyProtection="1">
      <alignment horizontal="center" vertical="center"/>
      <protection hidden="1"/>
    </xf>
    <xf numFmtId="0" fontId="4" fillId="0" borderId="0" xfId="62" applyFont="1" applyFill="1" applyProtection="1">
      <alignment/>
      <protection locked="0"/>
    </xf>
    <xf numFmtId="0" fontId="12" fillId="0" borderId="0" xfId="62" applyFont="1" applyFill="1" applyBorder="1" applyProtection="1">
      <alignment/>
      <protection hidden="1"/>
    </xf>
    <xf numFmtId="0" fontId="12" fillId="0" borderId="0" xfId="62" applyFont="1" applyFill="1" applyBorder="1" applyAlignment="1" applyProtection="1" quotePrefix="1">
      <alignment horizontal="left" shrinkToFit="1"/>
      <protection hidden="1"/>
    </xf>
    <xf numFmtId="0" fontId="15" fillId="0" borderId="0" xfId="62" applyFont="1" applyFill="1" applyBorder="1" applyAlignment="1" applyProtection="1" quotePrefix="1">
      <alignment vertical="center"/>
      <protection hidden="1"/>
    </xf>
    <xf numFmtId="0" fontId="12" fillId="0" borderId="0" xfId="62" applyFont="1" applyFill="1" applyBorder="1" applyAlignment="1" applyProtection="1">
      <alignment/>
      <protection hidden="1"/>
    </xf>
    <xf numFmtId="0" fontId="15" fillId="0" borderId="0" xfId="62" applyFont="1" applyFill="1" applyBorder="1" applyAlignment="1" applyProtection="1">
      <alignment vertical="center"/>
      <protection hidden="1"/>
    </xf>
    <xf numFmtId="0" fontId="12" fillId="0" borderId="0" xfId="62" applyFont="1" applyFill="1" applyBorder="1" applyAlignment="1" applyProtection="1">
      <alignment horizontal="center" shrinkToFit="1"/>
      <protection hidden="1"/>
    </xf>
    <xf numFmtId="0" fontId="15" fillId="0" borderId="18" xfId="62" applyFont="1" applyFill="1" applyBorder="1" applyAlignment="1" applyProtection="1">
      <alignment horizontal="center" vertical="center" wrapText="1"/>
      <protection hidden="1"/>
    </xf>
    <xf numFmtId="0" fontId="15" fillId="0" borderId="19" xfId="62" applyFont="1" applyFill="1" applyBorder="1" applyAlignment="1" applyProtection="1">
      <alignment horizontal="center" vertical="center" wrapText="1"/>
      <protection hidden="1"/>
    </xf>
    <xf numFmtId="0" fontId="16" fillId="0" borderId="20" xfId="54" applyFont="1" applyFill="1" applyBorder="1" applyAlignment="1" applyProtection="1">
      <alignment/>
      <protection hidden="1"/>
    </xf>
    <xf numFmtId="0" fontId="12" fillId="0" borderId="21" xfId="62" applyFont="1" applyFill="1" applyBorder="1" applyAlignment="1" applyProtection="1">
      <alignment horizontal="center" vertical="center" wrapText="1"/>
      <protection hidden="1"/>
    </xf>
    <xf numFmtId="0" fontId="12" fillId="0" borderId="0" xfId="62" applyFont="1" applyFill="1" applyBorder="1" applyAlignment="1" applyProtection="1">
      <alignment horizontal="center" vertical="center" wrapText="1"/>
      <protection hidden="1"/>
    </xf>
    <xf numFmtId="0" fontId="4" fillId="0" borderId="0" xfId="62" applyFill="1" applyAlignment="1" applyProtection="1">
      <alignment vertical="center"/>
      <protection locked="0"/>
    </xf>
    <xf numFmtId="0" fontId="15" fillId="0" borderId="18" xfId="62" applyFont="1" applyFill="1" applyBorder="1" applyAlignment="1" applyProtection="1">
      <alignment horizontal="centerContinuous" vertical="center"/>
      <protection hidden="1"/>
    </xf>
    <xf numFmtId="0" fontId="15" fillId="0" borderId="19" xfId="62" applyFont="1" applyFill="1" applyBorder="1" applyAlignment="1" applyProtection="1">
      <alignment horizontal="centerContinuous" vertical="center"/>
      <protection hidden="1"/>
    </xf>
    <xf numFmtId="0" fontId="15" fillId="0" borderId="22" xfId="62" applyFont="1" applyFill="1" applyBorder="1" applyAlignment="1" applyProtection="1">
      <alignment horizontal="centerContinuous" vertical="center"/>
      <protection hidden="1"/>
    </xf>
    <xf numFmtId="0" fontId="15" fillId="0" borderId="23" xfId="62" applyFont="1" applyFill="1" applyBorder="1" applyAlignment="1" applyProtection="1">
      <alignment horizontal="centerContinuous" vertical="center"/>
      <protection hidden="1"/>
    </xf>
    <xf numFmtId="0" fontId="15" fillId="0" borderId="23" xfId="62" applyFont="1" applyFill="1" applyBorder="1" applyAlignment="1" applyProtection="1">
      <alignment horizontal="centerContinuous"/>
      <protection hidden="1"/>
    </xf>
    <xf numFmtId="0" fontId="14" fillId="0" borderId="0" xfId="62" applyFont="1" applyFill="1" applyBorder="1" applyAlignment="1" applyProtection="1" quotePrefix="1">
      <alignment horizontal="centerContinuous" vertical="center"/>
      <protection hidden="1"/>
    </xf>
    <xf numFmtId="0" fontId="14" fillId="0" borderId="0" xfId="62" applyFont="1" applyFill="1" applyAlignment="1" applyProtection="1">
      <alignment vertical="center"/>
      <protection locked="0"/>
    </xf>
    <xf numFmtId="0" fontId="15" fillId="0" borderId="21" xfId="62" applyFont="1" applyFill="1" applyBorder="1" applyAlignment="1" applyProtection="1">
      <alignment horizontal="centerContinuous"/>
      <protection hidden="1"/>
    </xf>
    <xf numFmtId="0" fontId="15" fillId="0" borderId="0" xfId="62" applyFont="1" applyFill="1" applyBorder="1" applyAlignment="1" applyProtection="1">
      <alignment horizontal="centerContinuous"/>
      <protection hidden="1"/>
    </xf>
    <xf numFmtId="0" fontId="15" fillId="0" borderId="23" xfId="62" applyFont="1" applyFill="1" applyBorder="1" applyAlignment="1" applyProtection="1">
      <alignment vertical="center"/>
      <protection hidden="1"/>
    </xf>
    <xf numFmtId="0" fontId="5" fillId="0" borderId="24" xfId="62" applyFont="1" applyFill="1" applyBorder="1" applyAlignment="1" applyProtection="1">
      <alignment horizontal="right" shrinkToFit="1"/>
      <protection hidden="1"/>
    </xf>
    <xf numFmtId="0" fontId="4" fillId="0" borderId="0" xfId="62" applyFill="1" applyAlignment="1" applyProtection="1">
      <alignment shrinkToFit="1"/>
      <protection hidden="1"/>
    </xf>
    <xf numFmtId="0" fontId="4" fillId="0" borderId="0" xfId="62" applyFill="1" applyAlignment="1" applyProtection="1">
      <alignment shrinkToFit="1"/>
      <protection locked="0"/>
    </xf>
    <xf numFmtId="0" fontId="4" fillId="0" borderId="0" xfId="62" applyFill="1" applyBorder="1" applyProtection="1">
      <alignment/>
      <protection locked="0"/>
    </xf>
    <xf numFmtId="0" fontId="4" fillId="0" borderId="0" xfId="62" applyFill="1" applyAlignment="1" applyProtection="1">
      <alignment horizontal="center" vertical="center" wrapText="1"/>
      <protection locked="0"/>
    </xf>
    <xf numFmtId="0" fontId="4" fillId="0" borderId="0" xfId="62" applyFill="1" applyAlignment="1" applyProtection="1">
      <alignment horizontal="center"/>
      <protection locked="0"/>
    </xf>
    <xf numFmtId="0" fontId="12" fillId="0" borderId="0" xfId="62" applyFont="1" applyFill="1" applyAlignment="1" applyProtection="1">
      <alignment horizontal="center"/>
      <protection locked="0"/>
    </xf>
    <xf numFmtId="0" fontId="20" fillId="0" borderId="0" xfId="62" applyFont="1" applyFill="1" applyAlignment="1" applyProtection="1">
      <alignment horizontal="center" vertical="center"/>
      <protection hidden="1"/>
    </xf>
    <xf numFmtId="0" fontId="14" fillId="0" borderId="25" xfId="62" applyFont="1" applyFill="1" applyBorder="1" applyAlignment="1" applyProtection="1">
      <alignment shrinkToFit="1"/>
      <protection hidden="1"/>
    </xf>
    <xf numFmtId="173" fontId="14" fillId="0" borderId="25" xfId="62" applyNumberFormat="1" applyFont="1" applyFill="1" applyBorder="1" applyAlignment="1" applyProtection="1">
      <alignment shrinkToFit="1"/>
      <protection hidden="1"/>
    </xf>
    <xf numFmtId="0" fontId="14" fillId="0" borderId="26" xfId="62" applyFont="1" applyFill="1" applyBorder="1" applyProtection="1">
      <alignment/>
      <protection hidden="1"/>
    </xf>
    <xf numFmtId="0" fontId="4" fillId="0" borderId="27" xfId="62" applyFont="1" applyFill="1" applyBorder="1" applyAlignment="1" applyProtection="1">
      <alignment shrinkToFit="1"/>
      <protection hidden="1"/>
    </xf>
    <xf numFmtId="0" fontId="15" fillId="0" borderId="28" xfId="62" applyFont="1" applyFill="1" applyBorder="1" applyAlignment="1" applyProtection="1">
      <alignment horizontal="centerContinuous" vertical="center"/>
      <protection hidden="1"/>
    </xf>
    <xf numFmtId="0" fontId="15" fillId="0" borderId="29" xfId="62" applyFont="1" applyFill="1" applyBorder="1" applyAlignment="1" applyProtection="1">
      <alignment horizontal="centerContinuous" vertical="center"/>
      <protection hidden="1"/>
    </xf>
    <xf numFmtId="0" fontId="15" fillId="0" borderId="20" xfId="62" applyFont="1" applyFill="1" applyBorder="1" applyAlignment="1" applyProtection="1">
      <alignment horizontal="centerContinuous" vertical="center"/>
      <protection hidden="1"/>
    </xf>
    <xf numFmtId="0" fontId="15" fillId="0" borderId="30" xfId="62" applyFont="1" applyFill="1" applyBorder="1" applyAlignment="1" applyProtection="1">
      <alignment horizontal="center" vertical="center" wrapText="1"/>
      <protection hidden="1"/>
    </xf>
    <xf numFmtId="0" fontId="12" fillId="0" borderId="19" xfId="62" applyFont="1" applyFill="1" applyBorder="1" applyAlignment="1" applyProtection="1">
      <alignment horizontal="center" vertical="center"/>
      <protection hidden="1"/>
    </xf>
    <xf numFmtId="0" fontId="15" fillId="0" borderId="24" xfId="62" applyFont="1" applyFill="1" applyBorder="1" applyAlignment="1" applyProtection="1">
      <alignment horizontal="centerContinuous"/>
      <protection hidden="1"/>
    </xf>
    <xf numFmtId="0" fontId="4" fillId="0" borderId="31" xfId="62" applyFont="1" applyFill="1" applyBorder="1" applyAlignment="1" applyProtection="1">
      <alignment horizontal="center"/>
      <protection hidden="1"/>
    </xf>
    <xf numFmtId="0" fontId="15" fillId="0" borderId="21" xfId="62" applyFont="1" applyFill="1" applyBorder="1" applyAlignment="1" applyProtection="1" quotePrefix="1">
      <alignment horizontal="centerContinuous"/>
      <protection hidden="1"/>
    </xf>
    <xf numFmtId="0" fontId="15" fillId="0" borderId="0" xfId="62" applyFont="1" applyFill="1" applyBorder="1" applyAlignment="1" applyProtection="1" quotePrefix="1">
      <alignment horizontal="centerContinuous"/>
      <protection hidden="1"/>
    </xf>
    <xf numFmtId="0" fontId="15" fillId="0" borderId="32" xfId="62" applyFont="1" applyFill="1" applyBorder="1" applyAlignment="1" applyProtection="1" quotePrefix="1">
      <alignment horizontal="centerContinuous"/>
      <protection hidden="1"/>
    </xf>
    <xf numFmtId="0" fontId="14" fillId="0" borderId="32" xfId="62" applyFont="1" applyFill="1" applyBorder="1" applyAlignment="1" applyProtection="1" quotePrefix="1">
      <alignment horizontal="centerContinuous" vertical="center"/>
      <protection hidden="1"/>
    </xf>
    <xf numFmtId="0" fontId="15" fillId="0" borderId="32" xfId="62" applyFont="1" applyFill="1" applyBorder="1" applyAlignment="1" applyProtection="1">
      <alignment horizontal="centerContinuous"/>
      <protection hidden="1"/>
    </xf>
    <xf numFmtId="0" fontId="15" fillId="0" borderId="33" xfId="62" applyFont="1" applyFill="1" applyBorder="1" applyAlignment="1" applyProtection="1" quotePrefix="1">
      <alignment horizontal="centerContinuous"/>
      <protection hidden="1"/>
    </xf>
    <xf numFmtId="0" fontId="15" fillId="0" borderId="34" xfId="62" applyFont="1" applyFill="1" applyBorder="1" applyAlignment="1" applyProtection="1" quotePrefix="1">
      <alignment horizontal="centerContinuous"/>
      <protection hidden="1"/>
    </xf>
    <xf numFmtId="0" fontId="15" fillId="0" borderId="35" xfId="62" applyFont="1" applyFill="1" applyBorder="1" applyAlignment="1" applyProtection="1" quotePrefix="1">
      <alignment horizontal="centerContinuous"/>
      <protection hidden="1"/>
    </xf>
    <xf numFmtId="0" fontId="23" fillId="0" borderId="0" xfId="62" applyFont="1" applyProtection="1">
      <alignment/>
      <protection hidden="1"/>
    </xf>
    <xf numFmtId="0" fontId="4" fillId="0" borderId="0" xfId="62" applyFont="1" applyFill="1" applyProtection="1">
      <alignment/>
      <protection hidden="1"/>
    </xf>
    <xf numFmtId="0" fontId="11" fillId="0" borderId="0" xfId="62" applyFont="1" applyFill="1" applyProtection="1">
      <alignment/>
      <protection hidden="1"/>
    </xf>
    <xf numFmtId="0" fontId="11" fillId="0" borderId="0" xfId="62" applyFont="1" applyFill="1" applyProtection="1">
      <alignment/>
      <protection locked="0"/>
    </xf>
    <xf numFmtId="0" fontId="0" fillId="0" borderId="0" xfId="58">
      <alignment/>
      <protection/>
    </xf>
    <xf numFmtId="0" fontId="15" fillId="0" borderId="21" xfId="62" applyFont="1" applyFill="1" applyBorder="1" applyAlignment="1" applyProtection="1">
      <alignment horizontal="center" vertical="center" wrapText="1"/>
      <protection hidden="1"/>
    </xf>
    <xf numFmtId="0" fontId="15" fillId="0" borderId="0" xfId="62" applyFont="1" applyFill="1" applyBorder="1" applyAlignment="1" applyProtection="1">
      <alignment horizontal="center" vertical="center" wrapText="1"/>
      <protection hidden="1"/>
    </xf>
    <xf numFmtId="0" fontId="15" fillId="0" borderId="0" xfId="62" applyFont="1" applyFill="1" applyBorder="1" applyAlignment="1" applyProtection="1">
      <alignment horizontal="center" vertical="center"/>
      <protection hidden="1"/>
    </xf>
    <xf numFmtId="0" fontId="4" fillId="0" borderId="21" xfId="62" applyFont="1" applyFill="1" applyBorder="1" applyAlignment="1" applyProtection="1" quotePrefix="1">
      <alignment horizontal="center" vertical="center" wrapText="1"/>
      <protection hidden="1"/>
    </xf>
    <xf numFmtId="0" fontId="4" fillId="0" borderId="14" xfId="62" applyFont="1" applyFill="1" applyBorder="1" applyAlignment="1" applyProtection="1" quotePrefix="1">
      <alignment horizontal="center" vertical="center" wrapText="1"/>
      <protection hidden="1"/>
    </xf>
    <xf numFmtId="0" fontId="4" fillId="0" borderId="0" xfId="51" applyNumberFormat="1" applyFont="1" applyFill="1" applyBorder="1" applyAlignment="1">
      <alignment horizontal="left"/>
      <protection/>
    </xf>
    <xf numFmtId="0" fontId="29" fillId="0" borderId="0" xfId="57" applyFont="1" applyFill="1">
      <alignment/>
      <protection/>
    </xf>
    <xf numFmtId="0" fontId="29" fillId="0" borderId="0" xfId="57" applyFont="1" applyFill="1" applyAlignment="1">
      <alignment horizontal="center"/>
      <protection/>
    </xf>
    <xf numFmtId="0" fontId="29" fillId="0" borderId="0" xfId="57" applyFont="1" applyFill="1" applyBorder="1" applyAlignment="1">
      <alignment vertical="center"/>
      <protection/>
    </xf>
    <xf numFmtId="0" fontId="28" fillId="0" borderId="0" xfId="57" applyFont="1" applyFill="1" applyAlignment="1">
      <alignment horizontal="center"/>
      <protection/>
    </xf>
    <xf numFmtId="0" fontId="26" fillId="0" borderId="0" xfId="57" applyFont="1" applyFill="1">
      <alignment/>
      <protection/>
    </xf>
    <xf numFmtId="0" fontId="26" fillId="0" borderId="0" xfId="57" applyFont="1" applyFill="1" applyBorder="1" applyAlignment="1">
      <alignment horizontal="center" vertical="center"/>
      <protection/>
    </xf>
    <xf numFmtId="0" fontId="26" fillId="0" borderId="0" xfId="57" applyFont="1" applyFill="1" applyBorder="1" applyAlignment="1">
      <alignment horizontal="left" vertical="center"/>
      <protection/>
    </xf>
    <xf numFmtId="0" fontId="26" fillId="0" borderId="13" xfId="57" applyFont="1" applyFill="1" applyBorder="1" applyAlignment="1">
      <alignment shrinkToFit="1"/>
      <protection/>
    </xf>
    <xf numFmtId="0" fontId="26" fillId="0" borderId="36" xfId="57" applyFont="1" applyFill="1" applyBorder="1" applyAlignment="1">
      <alignment horizontal="left"/>
      <protection/>
    </xf>
    <xf numFmtId="0" fontId="26" fillId="0" borderId="0" xfId="57" applyFont="1" applyFill="1" applyBorder="1" applyAlignment="1">
      <alignment horizontal="center"/>
      <protection/>
    </xf>
    <xf numFmtId="0" fontId="26" fillId="0" borderId="0" xfId="57" applyFont="1" applyFill="1" applyBorder="1" applyAlignment="1">
      <alignment horizontal="left"/>
      <protection/>
    </xf>
    <xf numFmtId="0" fontId="26" fillId="0" borderId="0" xfId="57" applyFont="1" applyFill="1" applyBorder="1">
      <alignment/>
      <protection/>
    </xf>
    <xf numFmtId="0" fontId="26" fillId="0" borderId="32" xfId="57" applyFont="1" applyFill="1" applyBorder="1">
      <alignment/>
      <protection/>
    </xf>
    <xf numFmtId="0" fontId="26" fillId="0" borderId="36" xfId="57" applyFont="1" applyFill="1" applyBorder="1">
      <alignment/>
      <protection/>
    </xf>
    <xf numFmtId="0" fontId="29" fillId="0" borderId="0" xfId="57" applyFont="1" applyFill="1" applyBorder="1">
      <alignment/>
      <protection/>
    </xf>
    <xf numFmtId="0" fontId="26" fillId="0" borderId="34" xfId="57" applyFont="1" applyFill="1" applyBorder="1">
      <alignment/>
      <protection/>
    </xf>
    <xf numFmtId="0" fontId="26" fillId="0" borderId="34" xfId="57" applyFont="1" applyFill="1" applyBorder="1" applyAlignment="1">
      <alignment horizontal="center"/>
      <protection/>
    </xf>
    <xf numFmtId="0" fontId="29" fillId="0" borderId="34" xfId="57" applyFont="1" applyFill="1" applyBorder="1">
      <alignment/>
      <protection/>
    </xf>
    <xf numFmtId="0" fontId="26" fillId="0" borderId="34" xfId="57" applyFont="1" applyFill="1" applyBorder="1" applyAlignment="1">
      <alignment horizontal="left"/>
      <protection/>
    </xf>
    <xf numFmtId="3" fontId="26" fillId="0" borderId="0" xfId="57" applyNumberFormat="1" applyFont="1" applyFill="1" applyBorder="1">
      <alignment/>
      <protection/>
    </xf>
    <xf numFmtId="0" fontId="31" fillId="0" borderId="37" xfId="57" applyFont="1" applyFill="1" applyBorder="1">
      <alignment/>
      <protection/>
    </xf>
    <xf numFmtId="0" fontId="26" fillId="0" borderId="35" xfId="57" applyFont="1" applyFill="1" applyBorder="1">
      <alignment/>
      <protection/>
    </xf>
    <xf numFmtId="0" fontId="26" fillId="0" borderId="0" xfId="57" applyFont="1" applyFill="1" applyAlignment="1">
      <alignment horizontal="center"/>
      <protection/>
    </xf>
    <xf numFmtId="0" fontId="26" fillId="0" borderId="38" xfId="57" applyFont="1" applyFill="1" applyBorder="1" applyAlignment="1">
      <alignment shrinkToFit="1"/>
      <protection/>
    </xf>
    <xf numFmtId="0" fontId="0" fillId="36" borderId="0" xfId="0" applyFill="1" applyAlignment="1">
      <alignment/>
    </xf>
    <xf numFmtId="0" fontId="0" fillId="0" borderId="0" xfId="0" applyAlignment="1" quotePrefix="1">
      <alignment/>
    </xf>
    <xf numFmtId="0" fontId="14" fillId="0" borderId="0" xfId="62" applyFont="1" applyFill="1" applyAlignment="1" applyProtection="1">
      <alignment horizontal="right"/>
      <protection hidden="1"/>
    </xf>
    <xf numFmtId="0" fontId="14" fillId="0" borderId="16" xfId="62" applyFont="1" applyFill="1" applyBorder="1" applyAlignment="1" applyProtection="1">
      <alignment horizontal="center" vertical="center"/>
      <protection hidden="1"/>
    </xf>
    <xf numFmtId="0" fontId="4" fillId="0" borderId="0" xfId="62" applyFont="1" applyFill="1" applyBorder="1" applyProtection="1">
      <alignment/>
      <protection hidden="1"/>
    </xf>
    <xf numFmtId="0" fontId="4" fillId="0" borderId="0" xfId="62" applyFont="1" applyFill="1" applyBorder="1" applyAlignment="1" applyProtection="1">
      <alignment shrinkToFit="1"/>
      <protection hidden="1"/>
    </xf>
    <xf numFmtId="0" fontId="4" fillId="0" borderId="30" xfId="62" applyFont="1" applyFill="1" applyBorder="1" applyAlignment="1" applyProtection="1">
      <alignment horizontal="center" vertical="center" shrinkToFit="1"/>
      <protection hidden="1"/>
    </xf>
    <xf numFmtId="0" fontId="4" fillId="0" borderId="24" xfId="62" applyFont="1" applyFill="1" applyBorder="1" applyAlignment="1" applyProtection="1">
      <alignment horizontal="center" shrinkToFit="1"/>
      <protection hidden="1"/>
    </xf>
    <xf numFmtId="0" fontId="14" fillId="0" borderId="12" xfId="62" applyFont="1" applyFill="1" applyBorder="1" applyAlignment="1" applyProtection="1">
      <alignment horizontal="center"/>
      <protection hidden="1"/>
    </xf>
    <xf numFmtId="0" fontId="14" fillId="0" borderId="13" xfId="62" applyFont="1" applyFill="1" applyBorder="1" applyAlignment="1" applyProtection="1">
      <alignment horizontal="center"/>
      <protection hidden="1"/>
    </xf>
    <xf numFmtId="0" fontId="14" fillId="0" borderId="39" xfId="62" applyFont="1" applyFill="1" applyBorder="1" applyAlignment="1" applyProtection="1">
      <alignment horizontal="center"/>
      <protection hidden="1"/>
    </xf>
    <xf numFmtId="0" fontId="4" fillId="0" borderId="34" xfId="62" applyFont="1" applyFill="1" applyBorder="1" applyProtection="1">
      <alignment/>
      <protection hidden="1"/>
    </xf>
    <xf numFmtId="0" fontId="14" fillId="0" borderId="25" xfId="62" applyFont="1" applyFill="1" applyBorder="1" applyAlignment="1" applyProtection="1">
      <alignment shrinkToFit="1"/>
      <protection hidden="1"/>
    </xf>
    <xf numFmtId="173" fontId="14" fillId="0" borderId="12" xfId="62" applyNumberFormat="1" applyFont="1" applyFill="1" applyBorder="1" applyAlignment="1" applyProtection="1">
      <alignment horizontal="center"/>
      <protection hidden="1"/>
    </xf>
    <xf numFmtId="173" fontId="14" fillId="0" borderId="13" xfId="62" applyNumberFormat="1" applyFont="1" applyFill="1" applyBorder="1" applyAlignment="1" applyProtection="1">
      <alignment horizontal="center"/>
      <protection hidden="1"/>
    </xf>
    <xf numFmtId="173" fontId="14" fillId="0" borderId="39" xfId="62" applyNumberFormat="1" applyFont="1" applyFill="1" applyBorder="1" applyAlignment="1" applyProtection="1">
      <alignment horizontal="center"/>
      <protection hidden="1"/>
    </xf>
    <xf numFmtId="173" fontId="14" fillId="0" borderId="35" xfId="62" applyNumberFormat="1" applyFont="1" applyFill="1" applyBorder="1" applyAlignment="1" applyProtection="1" quotePrefix="1">
      <alignment horizontal="center"/>
      <protection hidden="1"/>
    </xf>
    <xf numFmtId="0" fontId="4" fillId="0" borderId="23" xfId="62" applyFont="1" applyFill="1" applyBorder="1" applyAlignment="1" applyProtection="1">
      <alignment vertical="center"/>
      <protection hidden="1"/>
    </xf>
    <xf numFmtId="0" fontId="4" fillId="0" borderId="24" xfId="62" applyFont="1" applyFill="1" applyBorder="1" applyAlignment="1" applyProtection="1">
      <alignment vertical="center" shrinkToFit="1"/>
      <protection hidden="1"/>
    </xf>
    <xf numFmtId="0" fontId="4" fillId="0" borderId="0" xfId="62" applyFont="1" applyFill="1" applyBorder="1" applyAlignment="1" applyProtection="1">
      <alignment vertical="center"/>
      <protection hidden="1"/>
    </xf>
    <xf numFmtId="0" fontId="4" fillId="0" borderId="23" xfId="62" applyFont="1" applyFill="1" applyBorder="1" applyProtection="1">
      <alignment/>
      <protection hidden="1"/>
    </xf>
    <xf numFmtId="49" fontId="32" fillId="0" borderId="0" xfId="57" applyNumberFormat="1" applyFont="1" applyFill="1" applyBorder="1" applyAlignment="1">
      <alignment horizontal="left"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0" fontId="0" fillId="35" borderId="0" xfId="0" applyFill="1" applyAlignment="1" applyProtection="1">
      <alignment shrinkToFit="1"/>
      <protection hidden="1"/>
    </xf>
    <xf numFmtId="0" fontId="0" fillId="0" borderId="0" xfId="0" applyFill="1" applyAlignment="1" applyProtection="1">
      <alignment shrinkToFit="1"/>
      <protection hidden="1"/>
    </xf>
    <xf numFmtId="173" fontId="14" fillId="37" borderId="40" xfId="62" applyNumberFormat="1" applyFont="1" applyFill="1" applyBorder="1" applyAlignment="1" applyProtection="1">
      <alignment horizontal="center"/>
      <protection hidden="1"/>
    </xf>
    <xf numFmtId="173" fontId="14" fillId="34" borderId="40" xfId="62" applyNumberFormat="1" applyFont="1" applyFill="1" applyBorder="1" applyAlignment="1" applyProtection="1">
      <alignment horizontal="center"/>
      <protection hidden="1"/>
    </xf>
    <xf numFmtId="173" fontId="14" fillId="38" borderId="35" xfId="62" applyNumberFormat="1" applyFont="1" applyFill="1" applyBorder="1" applyAlignment="1" applyProtection="1" quotePrefix="1">
      <alignment horizontal="center"/>
      <protection hidden="1"/>
    </xf>
    <xf numFmtId="173" fontId="14" fillId="38" borderId="10" xfId="62" applyNumberFormat="1" applyFont="1" applyFill="1" applyBorder="1" applyAlignment="1" applyProtection="1" quotePrefix="1">
      <alignment horizontal="center"/>
      <protection hidden="1"/>
    </xf>
    <xf numFmtId="0" fontId="0" fillId="34" borderId="0" xfId="0" applyFill="1" applyAlignment="1" applyProtection="1">
      <alignment shrinkToFit="1"/>
      <protection hidden="1"/>
    </xf>
    <xf numFmtId="0" fontId="4" fillId="39" borderId="0" xfId="62" applyFill="1" applyProtection="1">
      <alignment/>
      <protection locked="0"/>
    </xf>
    <xf numFmtId="0" fontId="4" fillId="39" borderId="0" xfId="62" applyFill="1" applyAlignment="1" applyProtection="1">
      <alignment horizontal="center"/>
      <protection locked="0"/>
    </xf>
    <xf numFmtId="0" fontId="25" fillId="40" borderId="41" xfId="0" applyFont="1" applyFill="1" applyBorder="1" applyAlignment="1" applyProtection="1">
      <alignment horizontal="center" shrinkToFit="1"/>
      <protection hidden="1"/>
    </xf>
    <xf numFmtId="0" fontId="25" fillId="40" borderId="42" xfId="0" applyFont="1" applyFill="1" applyBorder="1" applyAlignment="1" applyProtection="1">
      <alignment horizontal="center" shrinkToFit="1"/>
      <protection hidden="1"/>
    </xf>
    <xf numFmtId="0" fontId="29" fillId="0" borderId="34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center"/>
      <protection/>
    </xf>
    <xf numFmtId="3" fontId="29" fillId="0" borderId="0" xfId="57" applyNumberFormat="1" applyFont="1" applyFill="1" applyBorder="1" applyAlignment="1">
      <alignment horizontal="left"/>
      <protection/>
    </xf>
    <xf numFmtId="0" fontId="38" fillId="0" borderId="0" xfId="57" applyFont="1" applyFill="1" applyBorder="1">
      <alignment/>
      <protection/>
    </xf>
    <xf numFmtId="0" fontId="26" fillId="0" borderId="43" xfId="57" applyFont="1" applyFill="1" applyBorder="1" applyAlignment="1">
      <alignment horizontal="center" vertical="center" shrinkToFit="1"/>
      <protection/>
    </xf>
    <xf numFmtId="0" fontId="26" fillId="0" borderId="13" xfId="57" applyFont="1" applyFill="1" applyBorder="1" applyAlignment="1">
      <alignment horizontal="right" shrinkToFit="1"/>
      <protection/>
    </xf>
    <xf numFmtId="4" fontId="26" fillId="0" borderId="13" xfId="57" applyNumberFormat="1" applyFont="1" applyFill="1" applyBorder="1" applyAlignment="1">
      <alignment horizontal="right" shrinkToFit="1"/>
      <protection/>
    </xf>
    <xf numFmtId="0" fontId="26" fillId="0" borderId="13" xfId="57" applyNumberFormat="1" applyFont="1" applyFill="1" applyBorder="1" applyAlignment="1">
      <alignment horizontal="center" shrinkToFit="1"/>
      <protection/>
    </xf>
    <xf numFmtId="0" fontId="26" fillId="0" borderId="44" xfId="57" applyFont="1" applyFill="1" applyBorder="1" applyAlignment="1">
      <alignment shrinkToFit="1"/>
      <protection/>
    </xf>
    <xf numFmtId="0" fontId="26" fillId="0" borderId="13" xfId="57" applyFont="1" applyFill="1" applyBorder="1" applyAlignment="1">
      <alignment horizontal="center" shrinkToFit="1"/>
      <protection/>
    </xf>
    <xf numFmtId="0" fontId="26" fillId="0" borderId="45" xfId="57" applyFont="1" applyFill="1" applyBorder="1" applyAlignment="1">
      <alignment horizontal="left" vertical="center" shrinkToFit="1"/>
      <protection/>
    </xf>
    <xf numFmtId="0" fontId="26" fillId="0" borderId="46" xfId="57" applyFont="1" applyFill="1" applyBorder="1" applyAlignment="1">
      <alignment horizontal="center" vertical="center" shrinkToFit="1"/>
      <protection/>
    </xf>
    <xf numFmtId="0" fontId="26" fillId="0" borderId="47" xfId="57" applyFont="1" applyFill="1" applyBorder="1" applyAlignment="1">
      <alignment horizontal="right" vertical="center" shrinkToFit="1"/>
      <protection/>
    </xf>
    <xf numFmtId="0" fontId="26" fillId="0" borderId="47" xfId="57" applyFont="1" applyFill="1" applyBorder="1" applyAlignment="1">
      <alignment horizontal="center" vertical="center" shrinkToFit="1"/>
      <protection/>
    </xf>
    <xf numFmtId="16" fontId="26" fillId="0" borderId="43" xfId="57" applyNumberFormat="1" applyFont="1" applyFill="1" applyBorder="1" applyAlignment="1" quotePrefix="1">
      <alignment horizontal="center" vertical="center" shrinkToFit="1"/>
      <protection/>
    </xf>
    <xf numFmtId="4" fontId="26" fillId="0" borderId="43" xfId="57" applyNumberFormat="1" applyFont="1" applyFill="1" applyBorder="1" applyAlignment="1">
      <alignment horizontal="center" vertical="center" shrinkToFit="1"/>
      <protection/>
    </xf>
    <xf numFmtId="4" fontId="26" fillId="41" borderId="13" xfId="57" applyNumberFormat="1" applyFont="1" applyFill="1" applyBorder="1" applyAlignment="1">
      <alignment vertical="center" shrinkToFit="1"/>
      <protection/>
    </xf>
    <xf numFmtId="0" fontId="26" fillId="0" borderId="0" xfId="57" applyFont="1" applyFill="1" applyBorder="1" applyAlignment="1">
      <alignment horizontal="right"/>
      <protection/>
    </xf>
    <xf numFmtId="0" fontId="38" fillId="0" borderId="0" xfId="57" applyFont="1" applyFill="1" applyBorder="1" applyAlignment="1">
      <alignment horizontal="center"/>
      <protection/>
    </xf>
    <xf numFmtId="0" fontId="39" fillId="0" borderId="0" xfId="57" applyFont="1" applyFill="1" applyBorder="1" applyAlignment="1">
      <alignment horizontal="center"/>
      <protection/>
    </xf>
    <xf numFmtId="0" fontId="26" fillId="0" borderId="45" xfId="57" applyFont="1" applyFill="1" applyBorder="1" applyAlignment="1">
      <alignment shrinkToFit="1"/>
      <protection/>
    </xf>
    <xf numFmtId="0" fontId="26" fillId="0" borderId="46" xfId="57" applyFont="1" applyFill="1" applyBorder="1" applyAlignment="1">
      <alignment shrinkToFit="1"/>
      <protection/>
    </xf>
    <xf numFmtId="0" fontId="26" fillId="0" borderId="48" xfId="57" applyFont="1" applyFill="1" applyBorder="1" applyAlignment="1">
      <alignment shrinkToFit="1"/>
      <protection/>
    </xf>
    <xf numFmtId="0" fontId="26" fillId="0" borderId="0" xfId="57" applyFont="1" applyFill="1" applyAlignment="1">
      <alignment shrinkToFit="1"/>
      <protection/>
    </xf>
    <xf numFmtId="0" fontId="29" fillId="0" borderId="0" xfId="57" applyFont="1" applyFill="1" applyAlignment="1">
      <alignment shrinkToFit="1"/>
      <protection/>
    </xf>
    <xf numFmtId="0" fontId="26" fillId="0" borderId="47" xfId="57" applyFont="1" applyFill="1" applyBorder="1" applyAlignment="1">
      <alignment shrinkToFit="1"/>
      <protection/>
    </xf>
    <xf numFmtId="0" fontId="26" fillId="0" borderId="49" xfId="57" applyFont="1" applyFill="1" applyBorder="1" applyAlignment="1">
      <alignment shrinkToFit="1"/>
      <protection/>
    </xf>
    <xf numFmtId="0" fontId="26" fillId="0" borderId="43" xfId="57" applyFont="1" applyFill="1" applyBorder="1" applyAlignment="1">
      <alignment shrinkToFit="1"/>
      <protection/>
    </xf>
    <xf numFmtId="0" fontId="26" fillId="0" borderId="47" xfId="57" applyFont="1" applyFill="1" applyBorder="1" applyAlignment="1">
      <alignment vertical="center" shrinkToFit="1"/>
      <protection/>
    </xf>
    <xf numFmtId="0" fontId="26" fillId="0" borderId="49" xfId="57" applyFont="1" applyFill="1" applyBorder="1" applyAlignment="1">
      <alignment vertical="center" shrinkToFit="1"/>
      <protection/>
    </xf>
    <xf numFmtId="0" fontId="26" fillId="0" borderId="43" xfId="57" applyFont="1" applyFill="1" applyBorder="1" applyAlignment="1">
      <alignment vertical="center" shrinkToFit="1"/>
      <protection/>
    </xf>
    <xf numFmtId="0" fontId="26" fillId="0" borderId="0" xfId="57" applyFont="1" applyFill="1" applyAlignment="1">
      <alignment vertical="center" shrinkToFit="1"/>
      <protection/>
    </xf>
    <xf numFmtId="0" fontId="29" fillId="0" borderId="0" xfId="57" applyFont="1" applyFill="1" applyAlignment="1">
      <alignment vertical="center" shrinkToFit="1"/>
      <protection/>
    </xf>
    <xf numFmtId="0" fontId="26" fillId="0" borderId="46" xfId="57" applyFont="1" applyFill="1" applyBorder="1" applyAlignment="1">
      <alignment vertical="center" shrinkToFit="1"/>
      <protection/>
    </xf>
    <xf numFmtId="0" fontId="26" fillId="0" borderId="48" xfId="57" applyFont="1" applyFill="1" applyBorder="1" applyAlignment="1">
      <alignment vertical="center" shrinkToFit="1"/>
      <protection/>
    </xf>
    <xf numFmtId="0" fontId="15" fillId="0" borderId="46" xfId="62" applyFont="1" applyFill="1" applyBorder="1" applyAlignment="1" applyProtection="1">
      <alignment horizontal="center" vertical="center"/>
      <protection hidden="1"/>
    </xf>
    <xf numFmtId="0" fontId="4" fillId="0" borderId="50" xfId="62" applyFont="1" applyFill="1" applyBorder="1" applyAlignment="1" applyProtection="1">
      <alignment horizontal="center" vertical="center"/>
      <protection hidden="1"/>
    </xf>
    <xf numFmtId="0" fontId="15" fillId="0" borderId="43" xfId="62" applyFont="1" applyFill="1" applyBorder="1" applyAlignment="1" applyProtection="1">
      <alignment horizontal="center" vertical="center"/>
      <protection hidden="1"/>
    </xf>
    <xf numFmtId="0" fontId="4" fillId="0" borderId="47" xfId="62" applyFont="1" applyFill="1" applyBorder="1" applyAlignment="1" applyProtection="1">
      <alignment horizontal="center" vertical="center" wrapText="1"/>
      <protection hidden="1"/>
    </xf>
    <xf numFmtId="0" fontId="5" fillId="0" borderId="43" xfId="62" applyFont="1" applyFill="1" applyBorder="1" applyAlignment="1" applyProtection="1">
      <alignment horizontal="center" vertical="center" wrapText="1"/>
      <protection hidden="1"/>
    </xf>
    <xf numFmtId="173" fontId="22" fillId="39" borderId="51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22" xfId="62" applyFont="1" applyFill="1" applyBorder="1" applyAlignment="1" applyProtection="1">
      <alignment horizontal="center" vertical="center"/>
      <protection hidden="1"/>
    </xf>
    <xf numFmtId="0" fontId="4" fillId="0" borderId="24" xfId="62" applyFont="1" applyFill="1" applyBorder="1" applyAlignment="1" applyProtection="1">
      <alignment horizontal="center" vertical="center"/>
      <protection hidden="1"/>
    </xf>
    <xf numFmtId="0" fontId="4" fillId="0" borderId="47" xfId="62" applyFont="1" applyFill="1" applyBorder="1" applyAlignment="1" applyProtection="1">
      <alignment horizontal="centerContinuous" vertical="top"/>
      <protection hidden="1"/>
    </xf>
    <xf numFmtId="0" fontId="15" fillId="0" borderId="23" xfId="62" applyFont="1" applyFill="1" applyBorder="1" applyProtection="1">
      <alignment/>
      <protection hidden="1"/>
    </xf>
    <xf numFmtId="0" fontId="14" fillId="39" borderId="52" xfId="62" applyFont="1" applyFill="1" applyBorder="1" applyAlignment="1" applyProtection="1" quotePrefix="1">
      <alignment horizontal="left" shrinkToFit="1"/>
      <protection hidden="1"/>
    </xf>
    <xf numFmtId="0" fontId="14" fillId="39" borderId="26" xfId="62" applyFont="1" applyFill="1" applyBorder="1" applyAlignment="1" applyProtection="1" quotePrefix="1">
      <alignment horizontal="left" shrinkToFit="1"/>
      <protection hidden="1"/>
    </xf>
    <xf numFmtId="0" fontId="14" fillId="39" borderId="26" xfId="62" applyFont="1" applyFill="1" applyBorder="1" applyAlignment="1" applyProtection="1">
      <alignment horizontal="left" shrinkToFit="1"/>
      <protection hidden="1"/>
    </xf>
    <xf numFmtId="173" fontId="37" fillId="40" borderId="13" xfId="62" applyNumberFormat="1" applyFont="1" applyFill="1" applyBorder="1" applyAlignment="1" applyProtection="1" quotePrefix="1">
      <alignment horizontal="center"/>
      <protection hidden="1"/>
    </xf>
    <xf numFmtId="173" fontId="37" fillId="40" borderId="13" xfId="62" applyNumberFormat="1" applyFont="1" applyFill="1" applyBorder="1" applyAlignment="1" applyProtection="1">
      <alignment horizontal="center"/>
      <protection hidden="1"/>
    </xf>
    <xf numFmtId="0" fontId="37" fillId="40" borderId="13" xfId="62" applyNumberFormat="1" applyFont="1" applyFill="1" applyBorder="1" applyAlignment="1" applyProtection="1">
      <alignment horizontal="center"/>
      <protection hidden="1"/>
    </xf>
    <xf numFmtId="0" fontId="24" fillId="42" borderId="0" xfId="0" applyFont="1" applyFill="1" applyAlignment="1" applyProtection="1">
      <alignment shrinkToFit="1"/>
      <protection hidden="1"/>
    </xf>
    <xf numFmtId="0" fontId="5" fillId="0" borderId="0" xfId="62" applyFont="1" applyFill="1" applyAlignment="1" applyProtection="1">
      <alignment horizontal="right" shrinkToFit="1"/>
      <protection hidden="1"/>
    </xf>
    <xf numFmtId="174" fontId="14" fillId="0" borderId="0" xfId="62" applyNumberFormat="1" applyFont="1" applyFill="1" applyBorder="1" applyAlignment="1" applyProtection="1">
      <alignment horizontal="center" vertical="center"/>
      <protection hidden="1"/>
    </xf>
    <xf numFmtId="4" fontId="26" fillId="0" borderId="13" xfId="57" applyNumberFormat="1" applyFont="1" applyFill="1" applyBorder="1" applyAlignment="1">
      <alignment horizontal="center" shrinkToFit="1"/>
      <protection/>
    </xf>
    <xf numFmtId="4" fontId="26" fillId="0" borderId="44" xfId="57" applyNumberFormat="1" applyFont="1" applyFill="1" applyBorder="1" applyAlignment="1">
      <alignment horizontal="center" shrinkToFit="1"/>
      <protection/>
    </xf>
    <xf numFmtId="0" fontId="9" fillId="0" borderId="0" xfId="51" applyNumberFormat="1" applyFont="1" applyFill="1" applyBorder="1" applyAlignment="1">
      <alignment horizontal="left"/>
      <protection/>
    </xf>
    <xf numFmtId="0" fontId="9" fillId="0" borderId="0" xfId="51" applyNumberFormat="1" applyFont="1" applyFill="1" applyBorder="1" applyAlignment="1">
      <alignment horizontal="center"/>
      <protection/>
    </xf>
    <xf numFmtId="0" fontId="26" fillId="0" borderId="48" xfId="57" applyFont="1" applyFill="1" applyBorder="1" applyAlignment="1">
      <alignment horizontal="center" vertical="center" shrinkToFit="1"/>
      <protection/>
    </xf>
    <xf numFmtId="49" fontId="26" fillId="0" borderId="13" xfId="57" applyNumberFormat="1" applyFont="1" applyFill="1" applyBorder="1" applyAlignment="1">
      <alignment horizontal="center" shrinkToFit="1"/>
      <protection/>
    </xf>
    <xf numFmtId="49" fontId="26" fillId="0" borderId="38" xfId="57" applyNumberFormat="1" applyFont="1" applyFill="1" applyBorder="1" applyAlignment="1">
      <alignment horizontal="center" shrinkToFit="1"/>
      <protection/>
    </xf>
    <xf numFmtId="0" fontId="14" fillId="43" borderId="26" xfId="62" applyFont="1" applyFill="1" applyBorder="1" applyAlignment="1" applyProtection="1" quotePrefix="1">
      <alignment horizontal="left" shrinkToFit="1"/>
      <protection hidden="1"/>
    </xf>
    <xf numFmtId="0" fontId="14" fillId="43" borderId="53" xfId="62" applyFont="1" applyFill="1" applyBorder="1" applyAlignment="1" applyProtection="1">
      <alignment horizontal="left" shrinkToFit="1"/>
      <protection hidden="1"/>
    </xf>
    <xf numFmtId="0" fontId="41" fillId="0" borderId="0" xfId="57" applyFont="1" applyFill="1" applyAlignment="1">
      <alignment horizontal="center"/>
      <protection/>
    </xf>
    <xf numFmtId="0" fontId="0" fillId="0" borderId="0" xfId="58" applyFill="1">
      <alignment/>
      <protection/>
    </xf>
    <xf numFmtId="0" fontId="0" fillId="0" borderId="0" xfId="58" applyFont="1" applyFill="1">
      <alignment/>
      <protection/>
    </xf>
    <xf numFmtId="0" fontId="6" fillId="0" borderId="0" xfId="47" applyFill="1" applyAlignment="1" applyProtection="1">
      <alignment/>
      <protection/>
    </xf>
    <xf numFmtId="0" fontId="1" fillId="0" borderId="0" xfId="58" applyFont="1" applyFill="1">
      <alignment/>
      <protection/>
    </xf>
    <xf numFmtId="182" fontId="26" fillId="0" borderId="13" xfId="57" applyNumberFormat="1" applyFont="1" applyFill="1" applyBorder="1" applyAlignment="1">
      <alignment horizontal="right" shrinkToFit="1"/>
      <protection/>
    </xf>
    <xf numFmtId="4" fontId="26" fillId="38" borderId="13" xfId="57" applyNumberFormat="1" applyFont="1" applyFill="1" applyBorder="1" applyAlignment="1">
      <alignment horizontal="right" shrinkToFit="1"/>
      <protection/>
    </xf>
    <xf numFmtId="0" fontId="26" fillId="0" borderId="36" xfId="57" applyFont="1" applyFill="1" applyBorder="1" applyAlignment="1">
      <alignment horizontal="left" vertical="center" shrinkToFit="1"/>
      <protection/>
    </xf>
    <xf numFmtId="0" fontId="26" fillId="0" borderId="0" xfId="57" applyFont="1" applyFill="1" applyBorder="1" applyAlignment="1">
      <alignment horizontal="center" vertical="center" shrinkToFit="1"/>
      <protection/>
    </xf>
    <xf numFmtId="0" fontId="26" fillId="0" borderId="32" xfId="57" applyFont="1" applyFill="1" applyBorder="1" applyAlignment="1">
      <alignment horizontal="center" vertical="center" shrinkToFit="1"/>
      <protection/>
    </xf>
    <xf numFmtId="0" fontId="26" fillId="0" borderId="45" xfId="57" applyFont="1" applyFill="1" applyBorder="1" applyAlignment="1">
      <alignment horizontal="right" vertical="center" shrinkToFit="1"/>
      <protection/>
    </xf>
    <xf numFmtId="0" fontId="26" fillId="0" borderId="45" xfId="57" applyFont="1" applyFill="1" applyBorder="1" applyAlignment="1">
      <alignment horizontal="center" vertical="center" shrinkToFit="1"/>
      <protection/>
    </xf>
    <xf numFmtId="16" fontId="26" fillId="0" borderId="48" xfId="57" applyNumberFormat="1" applyFont="1" applyFill="1" applyBorder="1" applyAlignment="1" quotePrefix="1">
      <alignment horizontal="center" vertical="center" shrinkToFit="1"/>
      <protection/>
    </xf>
    <xf numFmtId="4" fontId="28" fillId="36" borderId="38" xfId="57" applyNumberFormat="1" applyFont="1" applyFill="1" applyBorder="1" applyAlignment="1">
      <alignment vertical="center" shrinkToFit="1"/>
      <protection/>
    </xf>
    <xf numFmtId="0" fontId="26" fillId="0" borderId="45" xfId="57" applyFont="1" applyFill="1" applyBorder="1" applyAlignment="1">
      <alignment horizontal="left"/>
      <protection/>
    </xf>
    <xf numFmtId="0" fontId="26" fillId="0" borderId="34" xfId="57" applyFont="1" applyFill="1" applyBorder="1" applyAlignment="1">
      <alignment horizontal="right"/>
      <protection/>
    </xf>
    <xf numFmtId="0" fontId="0" fillId="0" borderId="0" xfId="55">
      <alignment/>
      <protection/>
    </xf>
    <xf numFmtId="0" fontId="28" fillId="36" borderId="38" xfId="57" applyNumberFormat="1" applyFont="1" applyFill="1" applyBorder="1" applyAlignment="1">
      <alignment horizontal="center" vertical="center" shrinkToFit="1"/>
      <protection/>
    </xf>
    <xf numFmtId="0" fontId="26" fillId="38" borderId="44" xfId="57" applyNumberFormat="1" applyFont="1" applyFill="1" applyBorder="1" applyAlignment="1">
      <alignment horizontal="center" shrinkToFit="1"/>
      <protection/>
    </xf>
    <xf numFmtId="4" fontId="26" fillId="36" borderId="38" xfId="57" applyNumberFormat="1" applyFont="1" applyFill="1" applyBorder="1" applyAlignment="1">
      <alignment horizontal="right" vertical="center" shrinkToFit="1"/>
      <protection/>
    </xf>
    <xf numFmtId="0" fontId="14" fillId="0" borderId="54" xfId="62" applyFont="1" applyFill="1" applyBorder="1" applyAlignment="1" applyProtection="1">
      <alignment horizontal="center"/>
      <protection hidden="1"/>
    </xf>
    <xf numFmtId="0" fontId="14" fillId="0" borderId="55" xfId="62" applyFont="1" applyFill="1" applyBorder="1" applyAlignment="1" applyProtection="1">
      <alignment horizontal="center"/>
      <protection hidden="1"/>
    </xf>
    <xf numFmtId="4" fontId="14" fillId="0" borderId="55" xfId="62" applyNumberFormat="1" applyFont="1" applyFill="1" applyBorder="1" applyAlignment="1" applyProtection="1">
      <alignment horizontal="right"/>
      <protection hidden="1"/>
    </xf>
    <xf numFmtId="4" fontId="14" fillId="0" borderId="54" xfId="62" applyNumberFormat="1" applyFont="1" applyFill="1" applyBorder="1" applyAlignment="1" applyProtection="1">
      <alignment horizontal="right" vertical="center"/>
      <protection hidden="1"/>
    </xf>
    <xf numFmtId="4" fontId="14" fillId="0" borderId="55" xfId="62" applyNumberFormat="1" applyFont="1" applyFill="1" applyBorder="1" applyAlignment="1" applyProtection="1">
      <alignment horizontal="right" vertical="center"/>
      <protection hidden="1"/>
    </xf>
    <xf numFmtId="4" fontId="14" fillId="0" borderId="54" xfId="62" applyNumberFormat="1" applyFont="1" applyFill="1" applyBorder="1" applyAlignment="1" applyProtection="1">
      <alignment horizontal="right"/>
      <protection hidden="1"/>
    </xf>
    <xf numFmtId="0" fontId="16" fillId="34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 shrinkToFit="1"/>
      <protection locked="0"/>
    </xf>
    <xf numFmtId="0" fontId="16" fillId="0" borderId="0" xfId="0" applyFont="1" applyFill="1" applyBorder="1" applyAlignment="1" applyProtection="1">
      <alignment shrinkToFit="1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center"/>
      <protection locked="0"/>
    </xf>
    <xf numFmtId="49" fontId="3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62" applyNumberFormat="1" applyFill="1" applyProtection="1">
      <alignment/>
      <protection locked="0"/>
    </xf>
    <xf numFmtId="173" fontId="14" fillId="0" borderId="43" xfId="62" applyNumberFormat="1" applyFont="1" applyFill="1" applyBorder="1" applyAlignment="1" applyProtection="1">
      <alignment horizontal="center"/>
      <protection hidden="1"/>
    </xf>
    <xf numFmtId="173" fontId="14" fillId="0" borderId="49" xfId="62" applyNumberFormat="1" applyFont="1" applyFill="1" applyBorder="1" applyAlignment="1" applyProtection="1">
      <alignment horizontal="center"/>
      <protection hidden="1"/>
    </xf>
    <xf numFmtId="0" fontId="14" fillId="0" borderId="27" xfId="62" applyFont="1" applyFill="1" applyBorder="1" applyAlignment="1" applyProtection="1">
      <alignment shrinkToFit="1"/>
      <protection hidden="1"/>
    </xf>
    <xf numFmtId="0" fontId="16" fillId="34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28" fillId="0" borderId="0" xfId="57" applyFont="1" applyFill="1" applyBorder="1" applyAlignment="1">
      <alignment horizontal="left"/>
      <protection/>
    </xf>
    <xf numFmtId="0" fontId="43" fillId="0" borderId="0" xfId="0" applyNumberFormat="1" applyFont="1" applyFill="1" applyBorder="1" applyAlignment="1" applyProtection="1">
      <alignment horizontal="center" shrinkToFit="1"/>
      <protection locked="0"/>
    </xf>
    <xf numFmtId="0" fontId="14" fillId="34" borderId="13" xfId="62" applyFont="1" applyFill="1" applyBorder="1" applyAlignment="1" applyProtection="1">
      <alignment horizontal="center"/>
      <protection hidden="1"/>
    </xf>
    <xf numFmtId="0" fontId="14" fillId="39" borderId="13" xfId="62" applyFont="1" applyFill="1" applyBorder="1" applyProtection="1">
      <alignment/>
      <protection hidden="1"/>
    </xf>
    <xf numFmtId="0" fontId="14" fillId="37" borderId="13" xfId="62" applyFont="1" applyFill="1" applyBorder="1" applyProtection="1">
      <alignment/>
      <protection hidden="1"/>
    </xf>
    <xf numFmtId="0" fontId="14" fillId="43" borderId="13" xfId="62" applyFont="1" applyFill="1" applyBorder="1" applyProtection="1">
      <alignment/>
      <protection hidden="1"/>
    </xf>
    <xf numFmtId="0" fontId="14" fillId="44" borderId="13" xfId="62" applyFont="1" applyFill="1" applyBorder="1" applyProtection="1">
      <alignment/>
      <protection hidden="1"/>
    </xf>
    <xf numFmtId="0" fontId="14" fillId="0" borderId="0" xfId="62" applyFont="1" applyFill="1" applyProtection="1">
      <alignment/>
      <protection hidden="1"/>
    </xf>
    <xf numFmtId="0" fontId="14" fillId="39" borderId="13" xfId="62" applyFont="1" applyFill="1" applyBorder="1" applyAlignment="1" applyProtection="1">
      <alignment horizontal="center" vertical="center"/>
      <protection hidden="1"/>
    </xf>
    <xf numFmtId="0" fontId="14" fillId="38" borderId="13" xfId="62" applyFont="1" applyFill="1" applyBorder="1" applyAlignment="1" applyProtection="1">
      <alignment horizontal="center" vertical="center"/>
      <protection hidden="1"/>
    </xf>
    <xf numFmtId="0" fontId="14" fillId="37" borderId="13" xfId="62" applyFont="1" applyFill="1" applyBorder="1" applyAlignment="1" applyProtection="1">
      <alignment horizontal="center" vertical="center"/>
      <protection hidden="1"/>
    </xf>
    <xf numFmtId="0" fontId="14" fillId="43" borderId="13" xfId="62" applyFont="1" applyFill="1" applyBorder="1" applyAlignment="1" applyProtection="1">
      <alignment horizontal="center" vertical="center"/>
      <protection hidden="1"/>
    </xf>
    <xf numFmtId="0" fontId="14" fillId="44" borderId="13" xfId="62" applyFont="1" applyFill="1" applyBorder="1" applyAlignment="1" applyProtection="1">
      <alignment horizontal="center" vertical="center"/>
      <protection hidden="1"/>
    </xf>
    <xf numFmtId="0" fontId="14" fillId="0" borderId="0" xfId="62" applyFont="1" applyFill="1" applyAlignment="1" applyProtection="1">
      <alignment/>
      <protection hidden="1"/>
    </xf>
    <xf numFmtId="0" fontId="14" fillId="45" borderId="44" xfId="62" applyFont="1" applyFill="1" applyBorder="1" applyProtection="1">
      <alignment/>
      <protection locked="0"/>
    </xf>
    <xf numFmtId="0" fontId="13" fillId="44" borderId="44" xfId="62" applyFont="1" applyFill="1" applyBorder="1" applyAlignment="1" applyProtection="1">
      <alignment horizontal="center"/>
      <protection locked="0"/>
    </xf>
    <xf numFmtId="173" fontId="13" fillId="41" borderId="44" xfId="62" applyNumberFormat="1" applyFont="1" applyFill="1" applyBorder="1" applyAlignment="1" applyProtection="1">
      <alignment horizontal="center"/>
      <protection locked="0"/>
    </xf>
    <xf numFmtId="173" fontId="13" fillId="43" borderId="44" xfId="62" applyNumberFormat="1" applyFont="1" applyFill="1" applyBorder="1" applyAlignment="1" applyProtection="1">
      <alignment horizontal="center"/>
      <protection locked="0"/>
    </xf>
    <xf numFmtId="0" fontId="13" fillId="43" borderId="44" xfId="62" applyNumberFormat="1" applyFont="1" applyFill="1" applyBorder="1" applyAlignment="1" applyProtection="1">
      <alignment horizontal="center"/>
      <protection locked="0"/>
    </xf>
    <xf numFmtId="173" fontId="13" fillId="37" borderId="44" xfId="62" applyNumberFormat="1" applyFont="1" applyFill="1" applyBorder="1" applyAlignment="1" applyProtection="1">
      <alignment horizontal="center"/>
      <protection locked="0"/>
    </xf>
    <xf numFmtId="0" fontId="13" fillId="37" borderId="44" xfId="62" applyNumberFormat="1" applyFont="1" applyFill="1" applyBorder="1" applyAlignment="1" applyProtection="1">
      <alignment horizontal="center"/>
      <protection locked="0"/>
    </xf>
    <xf numFmtId="173" fontId="13" fillId="44" borderId="44" xfId="62" applyNumberFormat="1" applyFont="1" applyFill="1" applyBorder="1" applyAlignment="1" applyProtection="1">
      <alignment horizontal="center"/>
      <protection locked="0"/>
    </xf>
    <xf numFmtId="0" fontId="13" fillId="44" borderId="44" xfId="62" applyNumberFormat="1" applyFont="1" applyFill="1" applyBorder="1" applyAlignment="1" applyProtection="1">
      <alignment horizontal="center"/>
      <protection locked="0"/>
    </xf>
    <xf numFmtId="0" fontId="14" fillId="0" borderId="0" xfId="62" applyFont="1" applyFill="1" applyProtection="1">
      <alignment/>
      <protection locked="0"/>
    </xf>
    <xf numFmtId="0" fontId="14" fillId="45" borderId="44" xfId="62" applyFont="1" applyFill="1" applyBorder="1" applyAlignment="1" applyProtection="1">
      <alignment shrinkToFit="1"/>
      <protection locked="0"/>
    </xf>
    <xf numFmtId="173" fontId="13" fillId="39" borderId="44" xfId="62" applyNumberFormat="1" applyFont="1" applyFill="1" applyBorder="1" applyAlignment="1" applyProtection="1">
      <alignment horizontal="center"/>
      <protection locked="0"/>
    </xf>
    <xf numFmtId="173" fontId="13" fillId="38" borderId="44" xfId="62" applyNumberFormat="1" applyFont="1" applyFill="1" applyBorder="1" applyAlignment="1" applyProtection="1">
      <alignment horizontal="center"/>
      <protection locked="0"/>
    </xf>
    <xf numFmtId="0" fontId="13" fillId="38" borderId="44" xfId="62" applyNumberFormat="1" applyFont="1" applyFill="1" applyBorder="1" applyAlignment="1" applyProtection="1">
      <alignment horizontal="center"/>
      <protection locked="0"/>
    </xf>
    <xf numFmtId="0" fontId="14" fillId="0" borderId="0" xfId="62" applyFont="1" applyFill="1" applyAlignment="1" applyProtection="1">
      <alignment horizontal="center" vertical="center" wrapText="1"/>
      <protection locked="0"/>
    </xf>
    <xf numFmtId="0" fontId="0" fillId="0" borderId="0" xfId="53">
      <alignment/>
      <protection/>
    </xf>
    <xf numFmtId="0" fontId="0" fillId="0" borderId="0" xfId="53" applyAlignment="1">
      <alignment vertical="center"/>
      <protection/>
    </xf>
    <xf numFmtId="0" fontId="29" fillId="0" borderId="0" xfId="57" applyFont="1" applyFill="1" applyAlignment="1">
      <alignment horizontal="right"/>
      <protection/>
    </xf>
    <xf numFmtId="0" fontId="44" fillId="46" borderId="13" xfId="0" applyFont="1" applyFill="1" applyBorder="1" applyAlignment="1" applyProtection="1">
      <alignment horizontal="center" vertical="center" wrapText="1"/>
      <protection hidden="1"/>
    </xf>
    <xf numFmtId="4" fontId="44" fillId="46" borderId="13" xfId="0" applyNumberFormat="1" applyFont="1" applyFill="1" applyBorder="1" applyAlignment="1" applyProtection="1">
      <alignment horizontal="center" vertical="center" wrapText="1"/>
      <protection hidden="1"/>
    </xf>
    <xf numFmtId="4" fontId="44" fillId="38" borderId="13" xfId="0" applyNumberFormat="1" applyFont="1" applyFill="1" applyBorder="1" applyAlignment="1" applyProtection="1">
      <alignment horizontal="center" vertical="center" wrapText="1"/>
      <protection hidden="1"/>
    </xf>
    <xf numFmtId="0" fontId="44" fillId="46" borderId="13" xfId="0" applyFont="1" applyFill="1" applyBorder="1" applyAlignment="1" applyProtection="1">
      <alignment vertical="center"/>
      <protection locked="0"/>
    </xf>
    <xf numFmtId="49" fontId="44" fillId="0" borderId="0" xfId="0" applyNumberFormat="1" applyFont="1" applyFill="1" applyBorder="1" applyAlignment="1" applyProtection="1">
      <alignment horizontal="center"/>
      <protection locked="0"/>
    </xf>
    <xf numFmtId="4" fontId="44" fillId="0" borderId="0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15" fillId="0" borderId="13" xfId="62" applyFont="1" applyBorder="1" applyProtection="1">
      <alignment/>
      <protection locked="0"/>
    </xf>
    <xf numFmtId="0" fontId="16" fillId="39" borderId="56" xfId="0" applyNumberFormat="1" applyFont="1" applyFill="1" applyBorder="1" applyAlignment="1" applyProtection="1">
      <alignment horizontal="center" vertical="top"/>
      <protection locked="0"/>
    </xf>
    <xf numFmtId="0" fontId="16" fillId="39" borderId="57" xfId="0" applyNumberFormat="1" applyFont="1" applyFill="1" applyBorder="1" applyAlignment="1" applyProtection="1">
      <alignment horizontal="center" vertical="top"/>
      <protection locked="0"/>
    </xf>
    <xf numFmtId="0" fontId="16" fillId="39" borderId="36" xfId="0" applyNumberFormat="1" applyFont="1" applyFill="1" applyBorder="1" applyAlignment="1" applyProtection="1">
      <alignment horizontal="center" vertical="top"/>
      <protection locked="0"/>
    </xf>
    <xf numFmtId="0" fontId="16" fillId="38" borderId="12" xfId="0" applyNumberFormat="1" applyFont="1" applyFill="1" applyBorder="1" applyAlignment="1" applyProtection="1">
      <alignment horizontal="center" vertical="top"/>
      <protection locked="0"/>
    </xf>
    <xf numFmtId="0" fontId="16" fillId="38" borderId="13" xfId="0" applyNumberFormat="1" applyFont="1" applyFill="1" applyBorder="1" applyAlignment="1" applyProtection="1">
      <alignment horizontal="center" vertical="top"/>
      <protection locked="0"/>
    </xf>
    <xf numFmtId="0" fontId="16" fillId="38" borderId="39" xfId="0" applyNumberFormat="1" applyFont="1" applyFill="1" applyBorder="1" applyAlignment="1" applyProtection="1">
      <alignment horizontal="center" vertical="top"/>
      <protection locked="0"/>
    </xf>
    <xf numFmtId="0" fontId="16" fillId="39" borderId="58" xfId="0" applyNumberFormat="1" applyFont="1" applyFill="1" applyBorder="1" applyAlignment="1" applyProtection="1">
      <alignment horizontal="center" vertical="top"/>
      <protection locked="0"/>
    </xf>
    <xf numFmtId="0" fontId="16" fillId="39" borderId="38" xfId="0" applyNumberFormat="1" applyFont="1" applyFill="1" applyBorder="1" applyAlignment="1" applyProtection="1">
      <alignment horizontal="center" vertical="top"/>
      <protection locked="0"/>
    </xf>
    <xf numFmtId="0" fontId="16" fillId="39" borderId="45" xfId="0" applyNumberFormat="1" applyFont="1" applyFill="1" applyBorder="1" applyAlignment="1" applyProtection="1">
      <alignment horizontal="center" vertical="top"/>
      <protection locked="0"/>
    </xf>
    <xf numFmtId="173" fontId="16" fillId="38" borderId="12" xfId="0" applyNumberFormat="1" applyFont="1" applyFill="1" applyBorder="1" applyAlignment="1" applyProtection="1">
      <alignment horizontal="center" vertical="top"/>
      <protection locked="0"/>
    </xf>
    <xf numFmtId="0" fontId="16" fillId="39" borderId="12" xfId="0" applyNumberFormat="1" applyFont="1" applyFill="1" applyBorder="1" applyAlignment="1" applyProtection="1">
      <alignment horizontal="center" vertical="top"/>
      <protection locked="0"/>
    </xf>
    <xf numFmtId="0" fontId="16" fillId="39" borderId="13" xfId="0" applyNumberFormat="1" applyFont="1" applyFill="1" applyBorder="1" applyAlignment="1" applyProtection="1">
      <alignment horizontal="center" vertical="top"/>
      <protection locked="0"/>
    </xf>
    <xf numFmtId="0" fontId="16" fillId="39" borderId="47" xfId="0" applyNumberFormat="1" applyFont="1" applyFill="1" applyBorder="1" applyAlignment="1" applyProtection="1">
      <alignment horizontal="center" vertical="top"/>
      <protection locked="0"/>
    </xf>
    <xf numFmtId="0" fontId="16" fillId="39" borderId="15" xfId="0" applyNumberFormat="1" applyFont="1" applyFill="1" applyBorder="1" applyAlignment="1" applyProtection="1">
      <alignment horizontal="center" vertical="top"/>
      <protection locked="0"/>
    </xf>
    <xf numFmtId="0" fontId="16" fillId="39" borderId="16" xfId="0" applyNumberFormat="1" applyFont="1" applyFill="1" applyBorder="1" applyAlignment="1" applyProtection="1">
      <alignment horizontal="center" vertical="top"/>
      <protection locked="0"/>
    </xf>
    <xf numFmtId="0" fontId="16" fillId="39" borderId="50" xfId="0" applyNumberFormat="1" applyFont="1" applyFill="1" applyBorder="1" applyAlignment="1" applyProtection="1">
      <alignment horizontal="center" vertical="top"/>
      <protection locked="0"/>
    </xf>
    <xf numFmtId="173" fontId="16" fillId="38" borderId="15" xfId="0" applyNumberFormat="1" applyFont="1" applyFill="1" applyBorder="1" applyAlignment="1" applyProtection="1">
      <alignment horizontal="center" vertical="top"/>
      <protection locked="0"/>
    </xf>
    <xf numFmtId="0" fontId="16" fillId="38" borderId="16" xfId="0" applyNumberFormat="1" applyFont="1" applyFill="1" applyBorder="1" applyAlignment="1" applyProtection="1">
      <alignment horizontal="center" vertical="top"/>
      <protection locked="0"/>
    </xf>
    <xf numFmtId="0" fontId="16" fillId="38" borderId="17" xfId="0" applyNumberFormat="1" applyFont="1" applyFill="1" applyBorder="1" applyAlignment="1" applyProtection="1">
      <alignment horizontal="center" vertical="top"/>
      <protection locked="0"/>
    </xf>
    <xf numFmtId="0" fontId="4" fillId="0" borderId="0" xfId="52">
      <alignment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32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46" borderId="0" xfId="0" applyFill="1" applyBorder="1" applyAlignment="1">
      <alignment/>
    </xf>
    <xf numFmtId="0" fontId="0" fillId="0" borderId="32" xfId="0" applyBorder="1" applyAlignment="1">
      <alignment/>
    </xf>
    <xf numFmtId="0" fontId="0" fillId="46" borderId="36" xfId="0" applyFill="1" applyBorder="1" applyAlignment="1">
      <alignment/>
    </xf>
    <xf numFmtId="0" fontId="0" fillId="46" borderId="32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49" fillId="0" borderId="36" xfId="0" applyFont="1" applyBorder="1" applyAlignment="1">
      <alignment/>
    </xf>
    <xf numFmtId="0" fontId="49" fillId="0" borderId="37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0" xfId="49" applyAlignment="1">
      <alignment horizontal="center"/>
      <protection/>
    </xf>
    <xf numFmtId="0" fontId="4" fillId="0" borderId="0" xfId="49">
      <alignment/>
      <protection/>
    </xf>
    <xf numFmtId="0" fontId="4" fillId="0" borderId="0" xfId="49" applyFont="1" applyAlignment="1">
      <alignment horizontal="right"/>
      <protection/>
    </xf>
    <xf numFmtId="0" fontId="4" fillId="0" borderId="0" xfId="49" applyAlignment="1">
      <alignment horizontal="left"/>
      <protection/>
    </xf>
    <xf numFmtId="0" fontId="4" fillId="0" borderId="13" xfId="49" applyBorder="1" applyAlignment="1">
      <alignment horizontal="left" vertical="center"/>
      <protection/>
    </xf>
    <xf numFmtId="0" fontId="9" fillId="0" borderId="0" xfId="49" applyFont="1">
      <alignment/>
      <protection/>
    </xf>
    <xf numFmtId="0" fontId="4" fillId="0" borderId="13" xfId="49" applyBorder="1">
      <alignment/>
      <protection/>
    </xf>
    <xf numFmtId="0" fontId="4" fillId="0" borderId="13" xfId="49" applyBorder="1" applyAlignment="1">
      <alignment horizontal="center" shrinkToFit="1"/>
      <protection/>
    </xf>
    <xf numFmtId="0" fontId="4" fillId="0" borderId="13" xfId="49" applyBorder="1" applyAlignment="1">
      <alignment horizontal="left" shrinkToFit="1"/>
      <protection/>
    </xf>
    <xf numFmtId="0" fontId="4" fillId="41" borderId="13" xfId="49" applyFont="1" applyFill="1" applyBorder="1" applyAlignment="1">
      <alignment horizontal="center" shrinkToFit="1"/>
      <protection/>
    </xf>
    <xf numFmtId="0" fontId="4" fillId="41" borderId="13" xfId="49" applyFill="1" applyBorder="1" applyAlignment="1">
      <alignment horizontal="left" shrinkToFit="1"/>
      <protection/>
    </xf>
    <xf numFmtId="4" fontId="4" fillId="41" borderId="13" xfId="49" applyNumberFormat="1" applyFill="1" applyBorder="1" applyAlignment="1">
      <alignment shrinkToFit="1"/>
      <protection/>
    </xf>
    <xf numFmtId="16" fontId="4" fillId="0" borderId="13" xfId="49" applyNumberFormat="1" applyBorder="1" applyAlignment="1">
      <alignment horizontal="left" shrinkToFit="1"/>
      <protection/>
    </xf>
    <xf numFmtId="4" fontId="4" fillId="0" borderId="13" xfId="49" applyNumberFormat="1" applyBorder="1" applyAlignment="1">
      <alignment shrinkToFit="1"/>
      <protection/>
    </xf>
    <xf numFmtId="0" fontId="4" fillId="0" borderId="28" xfId="49" applyBorder="1">
      <alignment/>
      <protection/>
    </xf>
    <xf numFmtId="0" fontId="4" fillId="0" borderId="20" xfId="49" applyBorder="1">
      <alignment/>
      <protection/>
    </xf>
    <xf numFmtId="0" fontId="4" fillId="0" borderId="59" xfId="49" applyFont="1" applyBorder="1" applyAlignment="1">
      <alignment horizontal="right"/>
      <protection/>
    </xf>
    <xf numFmtId="0" fontId="4" fillId="39" borderId="0" xfId="49" applyFill="1" applyAlignment="1">
      <alignment horizontal="center"/>
      <protection/>
    </xf>
    <xf numFmtId="0" fontId="4" fillId="47" borderId="0" xfId="49" applyFill="1" applyAlignment="1">
      <alignment horizontal="center"/>
      <protection/>
    </xf>
    <xf numFmtId="0" fontId="4" fillId="36" borderId="0" xfId="49" applyFill="1" applyAlignment="1">
      <alignment horizontal="center"/>
      <protection/>
    </xf>
    <xf numFmtId="0" fontId="4" fillId="36" borderId="0" xfId="49" applyFill="1" applyAlignment="1">
      <alignment horizontal="center" shrinkToFit="1"/>
      <protection/>
    </xf>
    <xf numFmtId="0" fontId="5" fillId="0" borderId="0" xfId="49" applyFont="1" applyAlignment="1">
      <alignment horizontal="center" vertical="top"/>
      <protection/>
    </xf>
    <xf numFmtId="0" fontId="5" fillId="0" borderId="0" xfId="49" applyFont="1" applyAlignment="1">
      <alignment horizontal="center"/>
      <protection/>
    </xf>
    <xf numFmtId="0" fontId="5" fillId="0" borderId="0" xfId="49" applyFont="1">
      <alignment/>
      <protection/>
    </xf>
    <xf numFmtId="0" fontId="0" fillId="46" borderId="0" xfId="0" applyFont="1" applyFill="1" applyBorder="1" applyAlignment="1">
      <alignment/>
    </xf>
    <xf numFmtId="0" fontId="48" fillId="46" borderId="0" xfId="0" applyFont="1" applyFill="1" applyBorder="1" applyAlignment="1">
      <alignment horizontal="center"/>
    </xf>
    <xf numFmtId="0" fontId="0" fillId="46" borderId="0" xfId="0" applyFill="1" applyBorder="1" applyAlignment="1">
      <alignment horizontal="left"/>
    </xf>
    <xf numFmtId="177" fontId="4" fillId="0" borderId="0" xfId="49" applyNumberFormat="1" applyAlignment="1">
      <alignment horizontal="center"/>
      <protection/>
    </xf>
    <xf numFmtId="4" fontId="43" fillId="0" borderId="13" xfId="0" applyNumberFormat="1" applyFont="1" applyFill="1" applyBorder="1" applyAlignment="1" applyProtection="1">
      <alignment horizontal="right" vertical="center"/>
      <protection locked="0"/>
    </xf>
    <xf numFmtId="4" fontId="44" fillId="0" borderId="13" xfId="0" applyNumberFormat="1" applyFont="1" applyFill="1" applyBorder="1" applyAlignment="1" applyProtection="1">
      <alignment vertical="center"/>
      <protection locked="0"/>
    </xf>
    <xf numFmtId="0" fontId="50" fillId="0" borderId="0" xfId="0" applyFont="1" applyAlignment="1">
      <alignment horizontal="center" readingOrder="1"/>
    </xf>
    <xf numFmtId="4" fontId="44" fillId="0" borderId="13" xfId="0" applyNumberFormat="1" applyFont="1" applyFill="1" applyBorder="1" applyAlignment="1" applyProtection="1">
      <alignment vertical="center"/>
      <protection/>
    </xf>
    <xf numFmtId="0" fontId="33" fillId="46" borderId="0" xfId="59" applyFont="1" applyFill="1">
      <alignment/>
      <protection/>
    </xf>
    <xf numFmtId="0" fontId="34" fillId="46" borderId="0" xfId="59" applyFont="1" applyFill="1" applyAlignment="1">
      <alignment horizontal="center"/>
      <protection/>
    </xf>
    <xf numFmtId="0" fontId="30" fillId="46" borderId="0" xfId="59" applyFont="1" applyFill="1" applyBorder="1" applyAlignment="1">
      <alignment horizontal="center" vertical="center"/>
      <protection/>
    </xf>
    <xf numFmtId="0" fontId="33" fillId="46" borderId="45" xfId="59" applyFont="1" applyFill="1" applyBorder="1">
      <alignment/>
      <protection/>
    </xf>
    <xf numFmtId="0" fontId="33" fillId="46" borderId="46" xfId="59" applyFont="1" applyFill="1" applyBorder="1" applyAlignment="1">
      <alignment/>
      <protection/>
    </xf>
    <xf numFmtId="0" fontId="33" fillId="46" borderId="46" xfId="59" applyFont="1" applyFill="1" applyBorder="1">
      <alignment/>
      <protection/>
    </xf>
    <xf numFmtId="175" fontId="33" fillId="46" borderId="48" xfId="59" applyNumberFormat="1" applyFont="1" applyFill="1" applyBorder="1" applyAlignment="1">
      <alignment horizontal="center"/>
      <protection/>
    </xf>
    <xf numFmtId="0" fontId="33" fillId="46" borderId="36" xfId="59" applyFont="1" applyFill="1" applyBorder="1" applyAlignment="1">
      <alignment horizontal="left" vertical="center"/>
      <protection/>
    </xf>
    <xf numFmtId="0" fontId="33" fillId="46" borderId="0" xfId="59" applyFont="1" applyFill="1" applyBorder="1" applyAlignment="1">
      <alignment/>
      <protection/>
    </xf>
    <xf numFmtId="3" fontId="33" fillId="46" borderId="0" xfId="59" applyNumberFormat="1" applyFont="1" applyFill="1" applyBorder="1" applyAlignment="1">
      <alignment vertical="center"/>
      <protection/>
    </xf>
    <xf numFmtId="0" fontId="33" fillId="46" borderId="0" xfId="59" applyFont="1" applyFill="1" applyBorder="1">
      <alignment/>
      <protection/>
    </xf>
    <xf numFmtId="0" fontId="33" fillId="46" borderId="32" xfId="59" applyFont="1" applyFill="1" applyBorder="1">
      <alignment/>
      <protection/>
    </xf>
    <xf numFmtId="0" fontId="33" fillId="46" borderId="0" xfId="59" applyFont="1" applyFill="1" applyAlignment="1">
      <alignment/>
      <protection/>
    </xf>
    <xf numFmtId="0" fontId="33" fillId="46" borderId="49" xfId="59" applyFont="1" applyFill="1" applyBorder="1" applyAlignment="1">
      <alignment vertical="center"/>
      <protection/>
    </xf>
    <xf numFmtId="0" fontId="33" fillId="46" borderId="43" xfId="59" applyFont="1" applyFill="1" applyBorder="1" applyAlignment="1">
      <alignment vertical="center"/>
      <protection/>
    </xf>
    <xf numFmtId="0" fontId="29" fillId="46" borderId="0" xfId="59" applyFont="1" applyFill="1">
      <alignment/>
      <protection/>
    </xf>
    <xf numFmtId="0" fontId="30" fillId="46" borderId="47" xfId="59" applyFont="1" applyFill="1" applyBorder="1" applyAlignment="1">
      <alignment vertical="center" shrinkToFit="1"/>
      <protection/>
    </xf>
    <xf numFmtId="0" fontId="33" fillId="46" borderId="49" xfId="59" applyFont="1" applyFill="1" applyBorder="1" applyAlignment="1">
      <alignment horizontal="center" vertical="center"/>
      <protection/>
    </xf>
    <xf numFmtId="176" fontId="33" fillId="46" borderId="49" xfId="59" applyNumberFormat="1" applyFont="1" applyFill="1" applyBorder="1" applyAlignment="1">
      <alignment horizontal="left" vertical="center"/>
      <protection/>
    </xf>
    <xf numFmtId="176" fontId="33" fillId="46" borderId="43" xfId="59" applyNumberFormat="1" applyFont="1" applyFill="1" applyBorder="1" applyAlignment="1">
      <alignment horizontal="left" vertical="center"/>
      <protection/>
    </xf>
    <xf numFmtId="0" fontId="33" fillId="46" borderId="37" xfId="59" applyFont="1" applyFill="1" applyBorder="1">
      <alignment/>
      <protection/>
    </xf>
    <xf numFmtId="0" fontId="33" fillId="46" borderId="34" xfId="59" applyFont="1" applyFill="1" applyBorder="1">
      <alignment/>
      <protection/>
    </xf>
    <xf numFmtId="0" fontId="33" fillId="46" borderId="35" xfId="59" applyFont="1" applyFill="1" applyBorder="1">
      <alignment/>
      <protection/>
    </xf>
    <xf numFmtId="0" fontId="30" fillId="46" borderId="46" xfId="59" applyFont="1" applyFill="1" applyBorder="1">
      <alignment/>
      <protection/>
    </xf>
    <xf numFmtId="0" fontId="33" fillId="46" borderId="48" xfId="59" applyFont="1" applyFill="1" applyBorder="1">
      <alignment/>
      <protection/>
    </xf>
    <xf numFmtId="0" fontId="33" fillId="46" borderId="36" xfId="59" applyFont="1" applyFill="1" applyBorder="1">
      <alignment/>
      <protection/>
    </xf>
    <xf numFmtId="0" fontId="33" fillId="46" borderId="36" xfId="59" applyFont="1" applyFill="1" applyBorder="1" quotePrefix="1">
      <alignment/>
      <protection/>
    </xf>
    <xf numFmtId="0" fontId="32" fillId="46" borderId="0" xfId="59" applyFont="1" applyFill="1" applyBorder="1" applyAlignment="1">
      <alignment horizontal="center" vertical="top" wrapText="1"/>
      <protection/>
    </xf>
    <xf numFmtId="0" fontId="0" fillId="46" borderId="13" xfId="0" applyFill="1" applyBorder="1" applyAlignment="1">
      <alignment/>
    </xf>
    <xf numFmtId="0" fontId="0" fillId="46" borderId="13" xfId="0" applyFill="1" applyBorder="1" applyAlignment="1">
      <alignment horizontal="center" vertical="center"/>
    </xf>
    <xf numFmtId="0" fontId="16" fillId="48" borderId="0" xfId="54" applyFont="1" applyFill="1" applyBorder="1" applyAlignment="1" applyProtection="1">
      <alignment/>
      <protection hidden="1"/>
    </xf>
    <xf numFmtId="0" fontId="21" fillId="48" borderId="0" xfId="54" applyFont="1" applyFill="1" applyBorder="1" applyAlignment="1" applyProtection="1">
      <alignment vertical="center"/>
      <protection hidden="1"/>
    </xf>
    <xf numFmtId="0" fontId="4" fillId="48" borderId="0" xfId="62" applyFont="1" applyFill="1" applyAlignment="1" applyProtection="1">
      <alignment horizontal="right"/>
      <protection hidden="1"/>
    </xf>
    <xf numFmtId="0" fontId="4" fillId="48" borderId="0" xfId="62" applyFill="1" applyProtection="1">
      <alignment/>
      <protection hidden="1"/>
    </xf>
    <xf numFmtId="0" fontId="4" fillId="48" borderId="0" xfId="62" applyFont="1" applyFill="1" applyProtection="1">
      <alignment/>
      <protection hidden="1"/>
    </xf>
    <xf numFmtId="0" fontId="11" fillId="48" borderId="0" xfId="62" applyFont="1" applyFill="1" applyProtection="1">
      <alignment/>
      <protection hidden="1"/>
    </xf>
    <xf numFmtId="0" fontId="4" fillId="48" borderId="0" xfId="62" applyFill="1" applyAlignment="1" applyProtection="1">
      <alignment shrinkToFit="1"/>
      <protection hidden="1"/>
    </xf>
    <xf numFmtId="0" fontId="4" fillId="48" borderId="0" xfId="62" applyFill="1" applyProtection="1">
      <alignment/>
      <protection locked="0"/>
    </xf>
    <xf numFmtId="0" fontId="4" fillId="48" borderId="19" xfId="62" applyFont="1" applyFill="1" applyBorder="1" applyAlignment="1" applyProtection="1">
      <alignment horizontal="center" shrinkToFit="1"/>
      <protection hidden="1"/>
    </xf>
    <xf numFmtId="0" fontId="4" fillId="48" borderId="30" xfId="62" applyFont="1" applyFill="1" applyBorder="1" applyAlignment="1" applyProtection="1">
      <alignment horizontal="left" shrinkToFit="1"/>
      <protection hidden="1"/>
    </xf>
    <xf numFmtId="0" fontId="4" fillId="48" borderId="0" xfId="62" applyFont="1" applyFill="1" applyBorder="1" applyAlignment="1" applyProtection="1">
      <alignment horizontal="center" shrinkToFit="1"/>
      <protection hidden="1"/>
    </xf>
    <xf numFmtId="0" fontId="4" fillId="48" borderId="14" xfId="62" applyFont="1" applyFill="1" applyBorder="1" applyAlignment="1" applyProtection="1">
      <alignment horizontal="left" shrinkToFit="1"/>
      <protection hidden="1"/>
    </xf>
    <xf numFmtId="0" fontId="4" fillId="48" borderId="23" xfId="62" applyFont="1" applyFill="1" applyBorder="1" applyAlignment="1" applyProtection="1">
      <alignment horizontal="center" shrinkToFit="1"/>
      <protection hidden="1"/>
    </xf>
    <xf numFmtId="0" fontId="4" fillId="48" borderId="24" xfId="62" applyFont="1" applyFill="1" applyBorder="1" applyAlignment="1" applyProtection="1">
      <alignment horizontal="left" shrinkToFit="1"/>
      <protection hidden="1"/>
    </xf>
    <xf numFmtId="177" fontId="14" fillId="48" borderId="36" xfId="62" applyNumberFormat="1" applyFont="1" applyFill="1" applyBorder="1" applyAlignment="1" applyProtection="1" quotePrefix="1">
      <alignment horizontal="center" vertical="center"/>
      <protection hidden="1"/>
    </xf>
    <xf numFmtId="177" fontId="14" fillId="48" borderId="0" xfId="62" applyNumberFormat="1" applyFont="1" applyFill="1" applyBorder="1" applyAlignment="1" applyProtection="1" quotePrefix="1">
      <alignment horizontal="center" vertical="center"/>
      <protection hidden="1"/>
    </xf>
    <xf numFmtId="177" fontId="14" fillId="48" borderId="32" xfId="62" applyNumberFormat="1" applyFont="1" applyFill="1" applyBorder="1" applyAlignment="1" applyProtection="1" quotePrefix="1">
      <alignment horizontal="center" vertical="center"/>
      <protection hidden="1"/>
    </xf>
    <xf numFmtId="177" fontId="14" fillId="48" borderId="36" xfId="62" applyNumberFormat="1" applyFont="1" applyFill="1" applyBorder="1" applyAlignment="1" applyProtection="1">
      <alignment horizontal="center" vertical="center"/>
      <protection hidden="1"/>
    </xf>
    <xf numFmtId="0" fontId="14" fillId="48" borderId="0" xfId="62" applyFont="1" applyFill="1" applyBorder="1" applyAlignment="1" applyProtection="1">
      <alignment horizontal="center" vertical="center"/>
      <protection hidden="1"/>
    </xf>
    <xf numFmtId="0" fontId="14" fillId="48" borderId="14" xfId="62" applyFont="1" applyFill="1" applyBorder="1" applyAlignment="1" applyProtection="1">
      <alignment horizontal="center" vertical="center"/>
      <protection hidden="1"/>
    </xf>
    <xf numFmtId="180" fontId="14" fillId="48" borderId="21" xfId="62" applyNumberFormat="1" applyFont="1" applyFill="1" applyBorder="1" applyAlignment="1" applyProtection="1" quotePrefix="1">
      <alignment horizontal="centerContinuous"/>
      <protection hidden="1"/>
    </xf>
    <xf numFmtId="0" fontId="35" fillId="48" borderId="0" xfId="62" applyFont="1" applyFill="1" applyBorder="1" applyAlignment="1" applyProtection="1">
      <alignment horizontal="center" vertical="center" shrinkToFit="1"/>
      <protection hidden="1"/>
    </xf>
    <xf numFmtId="180" fontId="14" fillId="48" borderId="0" xfId="62" applyNumberFormat="1" applyFont="1" applyFill="1" applyBorder="1" applyAlignment="1" applyProtection="1">
      <alignment horizontal="center" vertical="center" shrinkToFit="1"/>
      <protection hidden="1"/>
    </xf>
    <xf numFmtId="14" fontId="14" fillId="48" borderId="0" xfId="62" applyNumberFormat="1" applyFont="1" applyFill="1" applyBorder="1" applyAlignment="1" applyProtection="1">
      <alignment horizontal="center" vertical="center" shrinkToFit="1"/>
      <protection hidden="1"/>
    </xf>
    <xf numFmtId="3" fontId="14" fillId="48" borderId="0" xfId="62" applyNumberFormat="1" applyFont="1" applyFill="1" applyBorder="1" applyAlignment="1" applyProtection="1">
      <alignment horizontal="center" vertical="center" shrinkToFit="1"/>
      <protection hidden="1"/>
    </xf>
    <xf numFmtId="3" fontId="29" fillId="0" borderId="0" xfId="57" applyNumberFormat="1" applyFont="1" applyFill="1" applyBorder="1" applyAlignment="1">
      <alignment/>
      <protection/>
    </xf>
    <xf numFmtId="0" fontId="0" fillId="48" borderId="13" xfId="0" applyFill="1" applyBorder="1" applyAlignment="1">
      <alignment horizontal="center"/>
    </xf>
    <xf numFmtId="14" fontId="53" fillId="48" borderId="60" xfId="0" applyNumberFormat="1" applyFont="1" applyFill="1" applyBorder="1" applyAlignment="1">
      <alignment horizontal="center" wrapText="1"/>
    </xf>
    <xf numFmtId="0" fontId="112" fillId="0" borderId="0" xfId="0" applyFont="1" applyAlignment="1">
      <alignment horizontal="center" readingOrder="1"/>
    </xf>
    <xf numFmtId="0" fontId="0" fillId="49" borderId="61" xfId="56" applyFill="1" applyBorder="1">
      <alignment/>
      <protection/>
    </xf>
    <xf numFmtId="0" fontId="24" fillId="49" borderId="0" xfId="56" applyFont="1" applyFill="1" applyBorder="1">
      <alignment/>
      <protection/>
    </xf>
    <xf numFmtId="0" fontId="0" fillId="49" borderId="0" xfId="56" applyFill="1" applyBorder="1">
      <alignment/>
      <protection/>
    </xf>
    <xf numFmtId="0" fontId="0" fillId="49" borderId="32" xfId="56" applyFill="1" applyBorder="1">
      <alignment/>
      <protection/>
    </xf>
    <xf numFmtId="0" fontId="0" fillId="49" borderId="36" xfId="56" applyFill="1" applyBorder="1">
      <alignment/>
      <protection/>
    </xf>
    <xf numFmtId="0" fontId="10" fillId="49" borderId="36" xfId="56" applyFont="1" applyFill="1" applyBorder="1">
      <alignment/>
      <protection/>
    </xf>
    <xf numFmtId="0" fontId="45" fillId="49" borderId="36" xfId="56" applyFont="1" applyFill="1" applyBorder="1">
      <alignment/>
      <protection/>
    </xf>
    <xf numFmtId="0" fontId="0" fillId="49" borderId="0" xfId="56" applyFont="1" applyFill="1" applyBorder="1">
      <alignment/>
      <protection/>
    </xf>
    <xf numFmtId="0" fontId="0" fillId="49" borderId="0" xfId="56" applyFill="1" applyBorder="1" applyAlignment="1">
      <alignment horizontal="left"/>
      <protection/>
    </xf>
    <xf numFmtId="0" fontId="0" fillId="49" borderId="37" xfId="56" applyFill="1" applyBorder="1">
      <alignment/>
      <protection/>
    </xf>
    <xf numFmtId="0" fontId="0" fillId="49" borderId="34" xfId="56" applyFill="1" applyBorder="1">
      <alignment/>
      <protection/>
    </xf>
    <xf numFmtId="0" fontId="0" fillId="49" borderId="34" xfId="56" applyFont="1" applyFill="1" applyBorder="1">
      <alignment/>
      <protection/>
    </xf>
    <xf numFmtId="0" fontId="0" fillId="49" borderId="35" xfId="56" applyFill="1" applyBorder="1">
      <alignment/>
      <protection/>
    </xf>
    <xf numFmtId="0" fontId="0" fillId="48" borderId="61" xfId="56" applyFont="1" applyFill="1" applyBorder="1">
      <alignment/>
      <protection/>
    </xf>
    <xf numFmtId="0" fontId="0" fillId="48" borderId="62" xfId="56" applyFont="1" applyFill="1" applyBorder="1">
      <alignment/>
      <protection/>
    </xf>
    <xf numFmtId="0" fontId="0" fillId="48" borderId="61" xfId="56" applyFill="1" applyBorder="1">
      <alignment/>
      <protection/>
    </xf>
    <xf numFmtId="16" fontId="0" fillId="50" borderId="0" xfId="0" applyNumberFormat="1" applyFill="1" applyAlignment="1" applyProtection="1" quotePrefix="1">
      <alignment shrinkToFit="1"/>
      <protection locked="0"/>
    </xf>
    <xf numFmtId="0" fontId="0" fillId="50" borderId="0" xfId="0" applyFill="1" applyAlignment="1" applyProtection="1">
      <alignment shrinkToFit="1"/>
      <protection locked="0"/>
    </xf>
    <xf numFmtId="0" fontId="0" fillId="50" borderId="0" xfId="0" applyFill="1" applyBorder="1" applyAlignment="1" applyProtection="1">
      <alignment/>
      <protection locked="0"/>
    </xf>
    <xf numFmtId="0" fontId="0" fillId="50" borderId="0" xfId="0" applyFill="1" applyAlignment="1" applyProtection="1">
      <alignment/>
      <protection locked="0"/>
    </xf>
    <xf numFmtId="0" fontId="18" fillId="50" borderId="0" xfId="0" applyFont="1" applyFill="1" applyAlignment="1" applyProtection="1">
      <alignment horizontal="centerContinuous"/>
      <protection locked="0"/>
    </xf>
    <xf numFmtId="0" fontId="19" fillId="50" borderId="0" xfId="0" applyFont="1" applyFill="1" applyAlignment="1" applyProtection="1">
      <alignment horizontal="right"/>
      <protection locked="0"/>
    </xf>
    <xf numFmtId="0" fontId="19" fillId="50" borderId="0" xfId="0" applyFont="1" applyFill="1" applyAlignment="1" applyProtection="1">
      <alignment horizontal="right" shrinkToFit="1"/>
      <protection locked="0"/>
    </xf>
    <xf numFmtId="0" fontId="10" fillId="50" borderId="19" xfId="0" applyFont="1" applyFill="1" applyBorder="1" applyAlignment="1" applyProtection="1">
      <alignment horizontal="left" shrinkToFit="1"/>
      <protection locked="0"/>
    </xf>
    <xf numFmtId="0" fontId="10" fillId="50" borderId="23" xfId="0" applyFont="1" applyFill="1" applyBorder="1" applyAlignment="1" applyProtection="1">
      <alignment horizontal="left" shrinkToFit="1"/>
      <protection locked="0"/>
    </xf>
    <xf numFmtId="0" fontId="0" fillId="50" borderId="0" xfId="0" applyFont="1" applyFill="1" applyAlignment="1" applyProtection="1">
      <alignment horizontal="left" shrinkToFit="1"/>
      <protection locked="0"/>
    </xf>
    <xf numFmtId="0" fontId="10" fillId="50" borderId="0" xfId="60" applyFont="1" applyFill="1" applyBorder="1" applyAlignment="1" applyProtection="1">
      <alignment horizontal="center"/>
      <protection locked="0"/>
    </xf>
    <xf numFmtId="0" fontId="0" fillId="50" borderId="0" xfId="60" applyFont="1" applyFill="1" applyBorder="1" applyAlignment="1" applyProtection="1">
      <alignment horizontal="left"/>
      <protection locked="0"/>
    </xf>
    <xf numFmtId="3" fontId="1" fillId="50" borderId="63" xfId="0" applyNumberFormat="1" applyFont="1" applyFill="1" applyBorder="1" applyAlignment="1" applyProtection="1">
      <alignment horizontal="left" shrinkToFit="1"/>
      <protection locked="0"/>
    </xf>
    <xf numFmtId="0" fontId="0" fillId="50" borderId="42" xfId="0" applyFill="1" applyBorder="1" applyAlignment="1" applyProtection="1">
      <alignment horizontal="center" shrinkToFit="1"/>
      <protection locked="0"/>
    </xf>
    <xf numFmtId="0" fontId="0" fillId="50" borderId="64" xfId="0" applyFill="1" applyBorder="1" applyAlignment="1" applyProtection="1">
      <alignment shrinkToFit="1"/>
      <protection locked="0"/>
    </xf>
    <xf numFmtId="0" fontId="0" fillId="50" borderId="0" xfId="0" applyFill="1" applyAlignment="1" applyProtection="1">
      <alignment/>
      <protection locked="0"/>
    </xf>
    <xf numFmtId="0" fontId="0" fillId="50" borderId="0" xfId="0" applyFont="1" applyFill="1" applyAlignment="1" applyProtection="1">
      <alignment shrinkToFit="1"/>
      <protection locked="0"/>
    </xf>
    <xf numFmtId="0" fontId="113" fillId="50" borderId="0" xfId="0" applyFont="1" applyFill="1" applyAlignment="1" applyProtection="1">
      <alignment horizontal="centerContinuous" vertical="center" shrinkToFit="1"/>
      <protection hidden="1"/>
    </xf>
    <xf numFmtId="0" fontId="114" fillId="50" borderId="0" xfId="0" applyFont="1" applyFill="1" applyAlignment="1" applyProtection="1">
      <alignment shrinkToFit="1"/>
      <protection hidden="1"/>
    </xf>
    <xf numFmtId="0" fontId="113" fillId="50" borderId="0" xfId="0" applyFont="1" applyFill="1" applyAlignment="1" applyProtection="1">
      <alignment horizontal="right" shrinkToFit="1"/>
      <protection hidden="1"/>
    </xf>
    <xf numFmtId="0" fontId="113" fillId="50" borderId="0" xfId="0" applyFont="1" applyFill="1" applyBorder="1" applyAlignment="1" applyProtection="1">
      <alignment horizontal="right" shrinkToFit="1"/>
      <protection hidden="1"/>
    </xf>
    <xf numFmtId="0" fontId="113" fillId="50" borderId="0" xfId="0" applyFont="1" applyFill="1" applyAlignment="1" applyProtection="1">
      <alignment horizontal="centerContinuous" shrinkToFit="1"/>
      <protection hidden="1"/>
    </xf>
    <xf numFmtId="0" fontId="113" fillId="50" borderId="18" xfId="0" applyFont="1" applyFill="1" applyBorder="1" applyAlignment="1" applyProtection="1">
      <alignment horizontal="right" shrinkToFit="1"/>
      <protection hidden="1"/>
    </xf>
    <xf numFmtId="0" fontId="113" fillId="50" borderId="22" xfId="0" applyFont="1" applyFill="1" applyBorder="1" applyAlignment="1" applyProtection="1">
      <alignment horizontal="right" shrinkToFit="1"/>
      <protection hidden="1"/>
    </xf>
    <xf numFmtId="0" fontId="113" fillId="50" borderId="0" xfId="0" applyFont="1" applyFill="1" applyAlignment="1" applyProtection="1">
      <alignment horizontal="centerContinuous" vertical="center"/>
      <protection hidden="1"/>
    </xf>
    <xf numFmtId="0" fontId="114" fillId="50" borderId="0" xfId="0" applyFont="1" applyFill="1" applyAlignment="1" applyProtection="1">
      <alignment/>
      <protection hidden="1"/>
    </xf>
    <xf numFmtId="0" fontId="113" fillId="50" borderId="0" xfId="0" applyFont="1" applyFill="1" applyAlignment="1" applyProtection="1">
      <alignment horizontal="right"/>
      <protection hidden="1"/>
    </xf>
    <xf numFmtId="0" fontId="1" fillId="50" borderId="0" xfId="0" applyFont="1" applyFill="1" applyAlignment="1" applyProtection="1">
      <alignment horizontal="left"/>
      <protection hidden="1"/>
    </xf>
    <xf numFmtId="0" fontId="1" fillId="50" borderId="0" xfId="0" applyFont="1" applyFill="1" applyAlignment="1" applyProtection="1">
      <alignment horizontal="centerContinuous"/>
      <protection locked="0"/>
    </xf>
    <xf numFmtId="0" fontId="0" fillId="50" borderId="0" xfId="0" applyFont="1" applyFill="1" applyAlignment="1" applyProtection="1">
      <alignment/>
      <protection locked="0"/>
    </xf>
    <xf numFmtId="0" fontId="1" fillId="50" borderId="18" xfId="0" applyFont="1" applyFill="1" applyBorder="1" applyAlignment="1" applyProtection="1">
      <alignment horizontal="center"/>
      <protection hidden="1"/>
    </xf>
    <xf numFmtId="0" fontId="1" fillId="50" borderId="19" xfId="0" applyFont="1" applyFill="1" applyBorder="1" applyAlignment="1" applyProtection="1">
      <alignment horizontal="center"/>
      <protection locked="0"/>
    </xf>
    <xf numFmtId="0" fontId="1" fillId="50" borderId="41" xfId="0" applyFont="1" applyFill="1" applyBorder="1" applyAlignment="1" applyProtection="1">
      <alignment horizontal="center"/>
      <protection hidden="1"/>
    </xf>
    <xf numFmtId="0" fontId="115" fillId="50" borderId="0" xfId="0" applyFont="1" applyFill="1" applyBorder="1" applyAlignment="1" applyProtection="1">
      <alignment horizontal="left"/>
      <protection locked="0"/>
    </xf>
    <xf numFmtId="0" fontId="115" fillId="50" borderId="0" xfId="0" applyFont="1" applyFill="1" applyBorder="1" applyAlignment="1" applyProtection="1">
      <alignment shrinkToFit="1"/>
      <protection locked="0"/>
    </xf>
    <xf numFmtId="0" fontId="115" fillId="50" borderId="0" xfId="0" applyFont="1" applyFill="1" applyAlignment="1" applyProtection="1">
      <alignment shrinkToFit="1"/>
      <protection locked="0"/>
    </xf>
    <xf numFmtId="4" fontId="1" fillId="48" borderId="61" xfId="60" applyNumberFormat="1" applyFont="1" applyFill="1" applyBorder="1" applyAlignment="1" applyProtection="1">
      <alignment horizontal="left"/>
      <protection locked="0"/>
    </xf>
    <xf numFmtId="0" fontId="1" fillId="48" borderId="65" xfId="0" applyNumberFormat="1" applyFont="1" applyFill="1" applyBorder="1" applyAlignment="1" applyProtection="1">
      <alignment horizontal="left"/>
      <protection locked="0"/>
    </xf>
    <xf numFmtId="3" fontId="0" fillId="48" borderId="65" xfId="0" applyNumberFormat="1" applyFont="1" applyFill="1" applyBorder="1" applyAlignment="1" applyProtection="1">
      <alignment horizontal="left"/>
      <protection locked="0"/>
    </xf>
    <xf numFmtId="0" fontId="0" fillId="48" borderId="0" xfId="0" applyFont="1" applyFill="1" applyAlignment="1" applyProtection="1">
      <alignment/>
      <protection locked="0"/>
    </xf>
    <xf numFmtId="3" fontId="1" fillId="48" borderId="65" xfId="0" applyNumberFormat="1" applyFont="1" applyFill="1" applyBorder="1" applyAlignment="1" applyProtection="1">
      <alignment horizontal="left"/>
      <protection locked="0"/>
    </xf>
    <xf numFmtId="0" fontId="1" fillId="48" borderId="0" xfId="0" applyNumberFormat="1" applyFont="1" applyFill="1" applyBorder="1" applyAlignment="1" applyProtection="1">
      <alignment horizontal="left"/>
      <protection locked="0"/>
    </xf>
    <xf numFmtId="0" fontId="0" fillId="48" borderId="0" xfId="0" applyFill="1" applyAlignment="1" applyProtection="1">
      <alignment/>
      <protection locked="0"/>
    </xf>
    <xf numFmtId="0" fontId="0" fillId="48" borderId="0" xfId="0" applyFont="1" applyFill="1" applyBorder="1" applyAlignment="1" applyProtection="1">
      <alignment/>
      <protection locked="0"/>
    </xf>
    <xf numFmtId="0" fontId="1" fillId="48" borderId="0" xfId="0" applyFont="1" applyFill="1" applyBorder="1" applyAlignment="1" applyProtection="1">
      <alignment horizontal="left"/>
      <protection locked="0"/>
    </xf>
    <xf numFmtId="2" fontId="0" fillId="48" borderId="0" xfId="0" applyNumberFormat="1" applyFont="1" applyFill="1" applyBorder="1" applyAlignment="1" applyProtection="1">
      <alignment/>
      <protection locked="0"/>
    </xf>
    <xf numFmtId="49" fontId="9" fillId="51" borderId="0" xfId="63" applyNumberFormat="1" applyFont="1" applyFill="1" applyBorder="1" applyAlignment="1" applyProtection="1">
      <alignment horizontal="left"/>
      <protection locked="0"/>
    </xf>
    <xf numFmtId="0" fontId="9" fillId="51" borderId="0" xfId="63" applyFont="1" applyFill="1" applyBorder="1" applyAlignment="1" applyProtection="1">
      <alignment horizontal="left"/>
      <protection locked="0"/>
    </xf>
    <xf numFmtId="0" fontId="0" fillId="48" borderId="0" xfId="60" applyFont="1" applyFill="1" applyAlignment="1" applyProtection="1">
      <alignment/>
      <protection locked="0"/>
    </xf>
    <xf numFmtId="0" fontId="17" fillId="51" borderId="0" xfId="63" applyFont="1" applyFill="1" applyBorder="1" applyAlignment="1" applyProtection="1">
      <alignment horizontal="left"/>
      <protection locked="0"/>
    </xf>
    <xf numFmtId="0" fontId="40" fillId="48" borderId="0" xfId="0" applyFont="1" applyFill="1" applyAlignment="1" applyProtection="1">
      <alignment horizontal="left"/>
      <protection locked="0"/>
    </xf>
    <xf numFmtId="0" fontId="0" fillId="48" borderId="0" xfId="0" applyFont="1" applyFill="1" applyAlignment="1" applyProtection="1">
      <alignment horizontal="left"/>
      <protection locked="0"/>
    </xf>
    <xf numFmtId="0" fontId="19" fillId="48" borderId="0" xfId="0" applyFont="1" applyFill="1" applyAlignment="1" applyProtection="1">
      <alignment horizontal="right"/>
      <protection locked="0"/>
    </xf>
    <xf numFmtId="174" fontId="9" fillId="48" borderId="0" xfId="63" applyNumberFormat="1" applyFont="1" applyFill="1" applyBorder="1" applyAlignment="1" applyProtection="1">
      <alignment horizontal="left"/>
      <protection locked="0"/>
    </xf>
    <xf numFmtId="0" fontId="19" fillId="48" borderId="0" xfId="0" applyFont="1" applyFill="1" applyAlignment="1" applyProtection="1">
      <alignment horizontal="left" shrinkToFit="1"/>
      <protection locked="0"/>
    </xf>
    <xf numFmtId="0" fontId="19" fillId="48" borderId="0" xfId="0" applyFont="1" applyFill="1" applyAlignment="1" applyProtection="1">
      <alignment horizontal="right" shrinkToFit="1"/>
      <protection locked="0"/>
    </xf>
    <xf numFmtId="0" fontId="1" fillId="48" borderId="0" xfId="0" applyFont="1" applyFill="1" applyAlignment="1" applyProtection="1">
      <alignment shrinkToFit="1"/>
      <protection locked="0"/>
    </xf>
    <xf numFmtId="16" fontId="0" fillId="48" borderId="0" xfId="0" applyNumberFormat="1" applyFill="1" applyAlignment="1" applyProtection="1" quotePrefix="1">
      <alignment shrinkToFit="1"/>
      <protection locked="0"/>
    </xf>
    <xf numFmtId="181" fontId="40" fillId="48" borderId="13" xfId="0" applyNumberFormat="1" applyFont="1" applyFill="1" applyBorder="1" applyAlignment="1" applyProtection="1">
      <alignment horizontal="right"/>
      <protection locked="0"/>
    </xf>
    <xf numFmtId="175" fontId="9" fillId="51" borderId="0" xfId="63" applyNumberFormat="1" applyFont="1" applyFill="1" applyBorder="1" applyAlignment="1" applyProtection="1">
      <alignment horizontal="center"/>
      <protection locked="0"/>
    </xf>
    <xf numFmtId="0" fontId="0" fillId="48" borderId="0" xfId="60" applyFill="1" applyBorder="1" applyAlignment="1" applyProtection="1">
      <alignment horizontal="left"/>
      <protection locked="0"/>
    </xf>
    <xf numFmtId="0" fontId="1" fillId="48" borderId="61" xfId="0" applyFont="1" applyFill="1" applyBorder="1" applyAlignment="1" applyProtection="1">
      <alignment horizontal="center"/>
      <protection locked="0"/>
    </xf>
    <xf numFmtId="0" fontId="0" fillId="48" borderId="22" xfId="0" applyFill="1" applyBorder="1" applyAlignment="1" applyProtection="1">
      <alignment/>
      <protection locked="0"/>
    </xf>
    <xf numFmtId="0" fontId="0" fillId="48" borderId="23" xfId="0" applyFill="1" applyBorder="1" applyAlignment="1" applyProtection="1">
      <alignment horizontal="left"/>
      <protection locked="0"/>
    </xf>
    <xf numFmtId="0" fontId="10" fillId="48" borderId="13" xfId="60" applyFont="1" applyFill="1" applyBorder="1" applyAlignment="1" applyProtection="1">
      <alignment horizontal="center"/>
      <protection locked="0"/>
    </xf>
    <xf numFmtId="4" fontId="33" fillId="50" borderId="0" xfId="59" applyNumberFormat="1" applyFont="1" applyFill="1" applyBorder="1" applyAlignment="1">
      <alignment horizontal="right"/>
      <protection/>
    </xf>
    <xf numFmtId="0" fontId="116" fillId="52" borderId="0" xfId="58" applyFont="1" applyFill="1" applyAlignment="1">
      <alignment horizontal="center"/>
      <protection/>
    </xf>
    <xf numFmtId="0" fontId="117" fillId="48" borderId="12" xfId="62" applyFont="1" applyFill="1" applyBorder="1" applyAlignment="1" applyProtection="1">
      <alignment horizontal="center"/>
      <protection hidden="1"/>
    </xf>
    <xf numFmtId="0" fontId="117" fillId="48" borderId="13" xfId="62" applyFont="1" applyFill="1" applyBorder="1" applyAlignment="1" applyProtection="1">
      <alignment horizontal="center"/>
      <protection hidden="1"/>
    </xf>
    <xf numFmtId="0" fontId="117" fillId="48" borderId="39" xfId="62" applyFont="1" applyFill="1" applyBorder="1" applyAlignment="1" applyProtection="1">
      <alignment horizontal="center"/>
      <protection hidden="1"/>
    </xf>
    <xf numFmtId="173" fontId="117" fillId="48" borderId="40" xfId="62" applyNumberFormat="1" applyFont="1" applyFill="1" applyBorder="1" applyAlignment="1" applyProtection="1">
      <alignment horizontal="center"/>
      <protection hidden="1"/>
    </xf>
    <xf numFmtId="0" fontId="118" fillId="48" borderId="34" xfId="62" applyFont="1" applyFill="1" applyBorder="1" applyProtection="1">
      <alignment/>
      <protection hidden="1"/>
    </xf>
    <xf numFmtId="0" fontId="117" fillId="48" borderId="25" xfId="62" applyFont="1" applyFill="1" applyBorder="1" applyAlignment="1" applyProtection="1">
      <alignment shrinkToFit="1"/>
      <protection hidden="1"/>
    </xf>
    <xf numFmtId="0" fontId="14" fillId="48" borderId="54" xfId="62" applyFont="1" applyFill="1" applyBorder="1" applyAlignment="1" applyProtection="1">
      <alignment horizontal="center"/>
      <protection hidden="1"/>
    </xf>
    <xf numFmtId="0" fontId="14" fillId="48" borderId="55" xfId="62" applyFont="1" applyFill="1" applyBorder="1" applyAlignment="1" applyProtection="1">
      <alignment horizontal="center"/>
      <protection hidden="1"/>
    </xf>
    <xf numFmtId="0" fontId="14" fillId="48" borderId="35" xfId="62" applyFont="1" applyFill="1" applyBorder="1" applyAlignment="1" applyProtection="1">
      <alignment horizontal="center"/>
      <protection hidden="1"/>
    </xf>
    <xf numFmtId="0" fontId="14" fillId="48" borderId="34" xfId="62" applyFont="1" applyFill="1" applyBorder="1" applyAlignment="1" applyProtection="1">
      <alignment horizontal="center"/>
      <protection hidden="1"/>
    </xf>
    <xf numFmtId="0" fontId="14" fillId="48" borderId="12" xfId="62" applyFont="1" applyFill="1" applyBorder="1" applyAlignment="1" applyProtection="1">
      <alignment horizontal="center"/>
      <protection hidden="1"/>
    </xf>
    <xf numFmtId="0" fontId="14" fillId="48" borderId="43" xfId="62" applyFont="1" applyFill="1" applyBorder="1" applyAlignment="1" applyProtection="1">
      <alignment horizontal="center"/>
      <protection hidden="1"/>
    </xf>
    <xf numFmtId="0" fontId="14" fillId="48" borderId="49" xfId="62" applyFont="1" applyFill="1" applyBorder="1" applyAlignment="1" applyProtection="1">
      <alignment horizontal="center"/>
      <protection hidden="1"/>
    </xf>
    <xf numFmtId="173" fontId="14" fillId="48" borderId="40" xfId="62" applyNumberFormat="1" applyFont="1" applyFill="1" applyBorder="1" applyAlignment="1" applyProtection="1">
      <alignment horizontal="center"/>
      <protection hidden="1"/>
    </xf>
    <xf numFmtId="0" fontId="14" fillId="48" borderId="13" xfId="62" applyFont="1" applyFill="1" applyBorder="1" applyAlignment="1" applyProtection="1">
      <alignment horizontal="center"/>
      <protection hidden="1"/>
    </xf>
    <xf numFmtId="0" fontId="14" fillId="48" borderId="39" xfId="62" applyFont="1" applyFill="1" applyBorder="1" applyAlignment="1" applyProtection="1">
      <alignment horizontal="center"/>
      <protection hidden="1"/>
    </xf>
    <xf numFmtId="0" fontId="4" fillId="48" borderId="34" xfId="62" applyFont="1" applyFill="1" applyBorder="1" applyProtection="1">
      <alignment/>
      <protection hidden="1"/>
    </xf>
    <xf numFmtId="0" fontId="4" fillId="48" borderId="27" xfId="62" applyFont="1" applyFill="1" applyBorder="1" applyAlignment="1" applyProtection="1">
      <alignment shrinkToFit="1"/>
      <protection hidden="1"/>
    </xf>
    <xf numFmtId="0" fontId="16" fillId="48" borderId="0" xfId="0" applyNumberFormat="1" applyFont="1" applyFill="1" applyBorder="1" applyAlignment="1" applyProtection="1">
      <alignment horizontal="center" vertical="center"/>
      <protection/>
    </xf>
    <xf numFmtId="0" fontId="16" fillId="48" borderId="0" xfId="61" applyNumberFormat="1" applyFont="1" applyFill="1" applyBorder="1" applyAlignment="1" applyProtection="1">
      <alignment horizontal="left" vertical="center"/>
      <protection/>
    </xf>
    <xf numFmtId="0" fontId="34" fillId="48" borderId="0" xfId="0" applyFont="1" applyFill="1" applyBorder="1" applyAlignment="1" applyProtection="1">
      <alignment vertical="center" shrinkToFit="1"/>
      <protection locked="0"/>
    </xf>
    <xf numFmtId="0" fontId="16" fillId="48" borderId="0" xfId="0" applyNumberFormat="1" applyFont="1" applyFill="1" applyBorder="1" applyAlignment="1" applyProtection="1">
      <alignment horizontal="left" vertical="center"/>
      <protection/>
    </xf>
    <xf numFmtId="49" fontId="16" fillId="48" borderId="0" xfId="0" applyNumberFormat="1" applyFont="1" applyFill="1" applyBorder="1" applyAlignment="1" applyProtection="1">
      <alignment horizontal="center" vertical="center"/>
      <protection/>
    </xf>
    <xf numFmtId="0" fontId="43" fillId="48" borderId="0" xfId="0" applyNumberFormat="1" applyFont="1" applyFill="1" applyBorder="1" applyAlignment="1" applyProtection="1">
      <alignment horizontal="center" vertical="center"/>
      <protection locked="0"/>
    </xf>
    <xf numFmtId="0" fontId="34" fillId="48" borderId="0" xfId="0" applyNumberFormat="1" applyFont="1" applyFill="1" applyBorder="1" applyAlignment="1" applyProtection="1">
      <alignment horizontal="center" vertical="center"/>
      <protection locked="0"/>
    </xf>
    <xf numFmtId="0" fontId="34" fillId="48" borderId="0" xfId="0" applyFont="1" applyFill="1" applyBorder="1" applyAlignment="1" applyProtection="1">
      <alignment vertical="center"/>
      <protection locked="0"/>
    </xf>
    <xf numFmtId="183" fontId="119" fillId="48" borderId="66" xfId="0" applyNumberFormat="1" applyFont="1" applyFill="1" applyBorder="1" applyAlignment="1">
      <alignment horizontal="center" wrapText="1"/>
    </xf>
    <xf numFmtId="183" fontId="119" fillId="48" borderId="67" xfId="0" applyNumberFormat="1" applyFont="1" applyFill="1" applyBorder="1" applyAlignment="1">
      <alignment horizontal="center" wrapText="1"/>
    </xf>
    <xf numFmtId="0" fontId="44" fillId="46" borderId="43" xfId="0" applyFont="1" applyFill="1" applyBorder="1" applyAlignment="1" applyProtection="1">
      <alignment horizontal="center" vertical="center" wrapText="1"/>
      <protection hidden="1"/>
    </xf>
    <xf numFmtId="0" fontId="116" fillId="52" borderId="44" xfId="55" applyFont="1" applyFill="1" applyBorder="1" applyAlignment="1">
      <alignment horizontal="left"/>
      <protection/>
    </xf>
    <xf numFmtId="0" fontId="116" fillId="52" borderId="13" xfId="55" applyFont="1" applyFill="1" applyBorder="1" applyAlignment="1">
      <alignment horizontal="left"/>
      <protection/>
    </xf>
    <xf numFmtId="0" fontId="116" fillId="52" borderId="13" xfId="55" applyFont="1" applyFill="1" applyBorder="1" applyAlignment="1" applyProtection="1">
      <alignment horizontal="left" vertical="center"/>
      <protection hidden="1"/>
    </xf>
    <xf numFmtId="0" fontId="120" fillId="52" borderId="68" xfId="0" applyFont="1" applyFill="1" applyBorder="1" applyAlignment="1" applyProtection="1">
      <alignment horizontal="center" wrapText="1"/>
      <protection hidden="1"/>
    </xf>
    <xf numFmtId="0" fontId="120" fillId="52" borderId="69" xfId="0" applyNumberFormat="1" applyFont="1" applyFill="1" applyBorder="1" applyAlignment="1" applyProtection="1">
      <alignment horizontal="center" wrapText="1"/>
      <protection hidden="1"/>
    </xf>
    <xf numFmtId="0" fontId="120" fillId="52" borderId="68" xfId="0" applyFont="1" applyFill="1" applyBorder="1" applyAlignment="1" applyProtection="1">
      <alignment horizontal="center" shrinkToFit="1"/>
      <protection hidden="1"/>
    </xf>
    <xf numFmtId="0" fontId="120" fillId="52" borderId="68" xfId="0" applyFont="1" applyFill="1" applyBorder="1" applyAlignment="1" applyProtection="1">
      <alignment horizontal="center" textRotation="90"/>
      <protection hidden="1"/>
    </xf>
    <xf numFmtId="49" fontId="120" fillId="52" borderId="68" xfId="0" applyNumberFormat="1" applyFont="1" applyFill="1" applyBorder="1" applyAlignment="1" applyProtection="1">
      <alignment horizontal="center" textRotation="90"/>
      <protection hidden="1"/>
    </xf>
    <xf numFmtId="0" fontId="120" fillId="52" borderId="68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Font="1" applyAlignment="1">
      <alignment/>
    </xf>
    <xf numFmtId="0" fontId="121" fillId="52" borderId="38" xfId="57" applyFont="1" applyFill="1" applyBorder="1" applyAlignment="1">
      <alignment horizontal="center" vertical="center" textRotation="90"/>
      <protection/>
    </xf>
    <xf numFmtId="0" fontId="121" fillId="52" borderId="38" xfId="57" applyFont="1" applyFill="1" applyBorder="1" applyAlignment="1">
      <alignment horizontal="center" vertical="center" wrapText="1"/>
      <protection/>
    </xf>
    <xf numFmtId="0" fontId="116" fillId="52" borderId="38" xfId="0" applyFont="1" applyFill="1" applyBorder="1" applyAlignment="1">
      <alignment horizontal="center" vertical="center"/>
    </xf>
    <xf numFmtId="0" fontId="116" fillId="52" borderId="45" xfId="0" applyFont="1" applyFill="1" applyBorder="1" applyAlignment="1">
      <alignment horizontal="center" vertical="center"/>
    </xf>
    <xf numFmtId="0" fontId="121" fillId="52" borderId="48" xfId="57" applyFont="1" applyFill="1" applyBorder="1" applyAlignment="1">
      <alignment horizontal="center" vertical="center" wrapText="1"/>
      <protection/>
    </xf>
    <xf numFmtId="0" fontId="121" fillId="52" borderId="57" xfId="57" applyFont="1" applyFill="1" applyBorder="1" applyAlignment="1">
      <alignment horizontal="center" vertical="center" wrapText="1"/>
      <protection/>
    </xf>
    <xf numFmtId="0" fontId="116" fillId="52" borderId="37" xfId="0" applyFont="1" applyFill="1" applyBorder="1" applyAlignment="1">
      <alignment horizontal="center" vertical="center"/>
    </xf>
    <xf numFmtId="0" fontId="116" fillId="52" borderId="44" xfId="0" applyFont="1" applyFill="1" applyBorder="1" applyAlignment="1">
      <alignment horizontal="center" vertical="center"/>
    </xf>
    <xf numFmtId="0" fontId="121" fillId="52" borderId="44" xfId="57" applyFont="1" applyFill="1" applyBorder="1" applyAlignment="1">
      <alignment horizontal="center" vertical="center" wrapText="1"/>
      <protection/>
    </xf>
    <xf numFmtId="0" fontId="121" fillId="52" borderId="35" xfId="57" applyFont="1" applyFill="1" applyBorder="1" applyAlignment="1">
      <alignment horizontal="center" vertical="center" wrapText="1"/>
      <protection/>
    </xf>
    <xf numFmtId="0" fontId="121" fillId="52" borderId="13" xfId="57" applyFont="1" applyFill="1" applyBorder="1">
      <alignment/>
      <protection/>
    </xf>
    <xf numFmtId="0" fontId="121" fillId="52" borderId="47" xfId="57" applyFont="1" applyFill="1" applyBorder="1">
      <alignment/>
      <protection/>
    </xf>
    <xf numFmtId="0" fontId="121" fillId="52" borderId="49" xfId="57" applyFont="1" applyFill="1" applyBorder="1">
      <alignment/>
      <protection/>
    </xf>
    <xf numFmtId="0" fontId="121" fillId="52" borderId="43" xfId="57" applyFont="1" applyFill="1" applyBorder="1">
      <alignment/>
      <protection/>
    </xf>
    <xf numFmtId="0" fontId="121" fillId="52" borderId="43" xfId="57" applyFont="1" applyFill="1" applyBorder="1" applyAlignment="1">
      <alignment horizontal="center"/>
      <protection/>
    </xf>
    <xf numFmtId="0" fontId="121" fillId="52" borderId="13" xfId="57" applyFont="1" applyFill="1" applyBorder="1" applyAlignment="1">
      <alignment horizontal="center"/>
      <protection/>
    </xf>
    <xf numFmtId="0" fontId="121" fillId="52" borderId="57" xfId="57" applyFont="1" applyFill="1" applyBorder="1" applyAlignment="1" quotePrefix="1">
      <alignment horizontal="center"/>
      <protection/>
    </xf>
    <xf numFmtId="0" fontId="121" fillId="52" borderId="38" xfId="57" applyFont="1" applyFill="1" applyBorder="1" applyAlignment="1" quotePrefix="1">
      <alignment horizontal="center"/>
      <protection/>
    </xf>
    <xf numFmtId="0" fontId="118" fillId="52" borderId="13" xfId="49" applyFont="1" applyFill="1" applyBorder="1" applyAlignment="1">
      <alignment vertical="center"/>
      <protection/>
    </xf>
    <xf numFmtId="0" fontId="122" fillId="52" borderId="13" xfId="49" applyFont="1" applyFill="1" applyBorder="1" applyAlignment="1">
      <alignment vertical="center"/>
      <protection/>
    </xf>
    <xf numFmtId="0" fontId="122" fillId="52" borderId="13" xfId="49" applyFont="1" applyFill="1" applyBorder="1" applyAlignment="1">
      <alignment horizontal="center" vertical="center"/>
      <protection/>
    </xf>
    <xf numFmtId="0" fontId="122" fillId="52" borderId="13" xfId="49" applyFont="1" applyFill="1" applyBorder="1" applyAlignment="1">
      <alignment wrapText="1"/>
      <protection/>
    </xf>
    <xf numFmtId="0" fontId="118" fillId="52" borderId="13" xfId="49" applyFont="1" applyFill="1" applyBorder="1">
      <alignment/>
      <protection/>
    </xf>
    <xf numFmtId="0" fontId="118" fillId="52" borderId="38" xfId="49" applyFont="1" applyFill="1" applyBorder="1">
      <alignment/>
      <protection/>
    </xf>
    <xf numFmtId="4" fontId="118" fillId="52" borderId="38" xfId="49" applyNumberFormat="1" applyFont="1" applyFill="1" applyBorder="1" applyAlignment="1">
      <alignment shrinkToFit="1"/>
      <protection/>
    </xf>
    <xf numFmtId="4" fontId="118" fillId="52" borderId="61" xfId="49" applyNumberFormat="1" applyFont="1" applyFill="1" applyBorder="1">
      <alignment/>
      <protection/>
    </xf>
    <xf numFmtId="0" fontId="123" fillId="52" borderId="47" xfId="59" applyFont="1" applyFill="1" applyBorder="1" applyAlignment="1">
      <alignment vertical="center"/>
      <protection/>
    </xf>
    <xf numFmtId="0" fontId="123" fillId="52" borderId="49" xfId="59" applyFont="1" applyFill="1" applyBorder="1" applyAlignment="1">
      <alignment vertical="center"/>
      <protection/>
    </xf>
    <xf numFmtId="0" fontId="123" fillId="52" borderId="43" xfId="59" applyFont="1" applyFill="1" applyBorder="1" applyAlignment="1">
      <alignment vertical="center"/>
      <protection/>
    </xf>
    <xf numFmtId="0" fontId="123" fillId="52" borderId="37" xfId="59" applyFont="1" applyFill="1" applyBorder="1">
      <alignment/>
      <protection/>
    </xf>
    <xf numFmtId="0" fontId="123" fillId="52" borderId="34" xfId="59" applyFont="1" applyFill="1" applyBorder="1">
      <alignment/>
      <protection/>
    </xf>
    <xf numFmtId="0" fontId="123" fillId="52" borderId="35" xfId="59" applyFont="1" applyFill="1" applyBorder="1">
      <alignment/>
      <protection/>
    </xf>
    <xf numFmtId="0" fontId="124" fillId="52" borderId="13" xfId="0" applyFont="1" applyFill="1" applyBorder="1" applyAlignment="1">
      <alignment horizontal="center" vertical="center"/>
    </xf>
    <xf numFmtId="0" fontId="125" fillId="52" borderId="13" xfId="62" applyFont="1" applyFill="1" applyBorder="1" applyProtection="1">
      <alignment/>
      <protection locked="0"/>
    </xf>
    <xf numFmtId="0" fontId="124" fillId="52" borderId="13" xfId="0" applyFont="1" applyFill="1" applyBorder="1" applyAlignment="1">
      <alignment horizontal="center"/>
    </xf>
    <xf numFmtId="183" fontId="126" fillId="52" borderId="67" xfId="0" applyNumberFormat="1" applyFont="1" applyFill="1" applyBorder="1" applyAlignment="1">
      <alignment horizontal="center" wrapText="1"/>
    </xf>
    <xf numFmtId="14" fontId="127" fillId="52" borderId="60" xfId="0" applyNumberFormat="1" applyFont="1" applyFill="1" applyBorder="1" applyAlignment="1">
      <alignment horizontal="center" wrapText="1"/>
    </xf>
    <xf numFmtId="0" fontId="124" fillId="52" borderId="44" xfId="0" applyFont="1" applyFill="1" applyBorder="1" applyAlignment="1">
      <alignment horizontal="center"/>
    </xf>
    <xf numFmtId="183" fontId="126" fillId="52" borderId="70" xfId="0" applyNumberFormat="1" applyFont="1" applyFill="1" applyBorder="1" applyAlignment="1">
      <alignment horizontal="center" wrapText="1"/>
    </xf>
    <xf numFmtId="14" fontId="127" fillId="52" borderId="71" xfId="0" applyNumberFormat="1" applyFont="1" applyFill="1" applyBorder="1" applyAlignment="1">
      <alignment horizontal="center" wrapText="1"/>
    </xf>
    <xf numFmtId="0" fontId="1" fillId="50" borderId="13" xfId="55" applyFont="1" applyFill="1" applyBorder="1" applyAlignment="1" applyProtection="1">
      <alignment horizontal="center" vertical="center"/>
      <protection hidden="1"/>
    </xf>
    <xf numFmtId="0" fontId="1" fillId="50" borderId="13" xfId="55" applyFont="1" applyFill="1" applyBorder="1" applyAlignment="1" applyProtection="1">
      <alignment horizontal="center" vertical="center" wrapText="1"/>
      <protection hidden="1"/>
    </xf>
    <xf numFmtId="0" fontId="120" fillId="52" borderId="72" xfId="0" applyFont="1" applyFill="1" applyBorder="1" applyAlignment="1" applyProtection="1">
      <alignment horizontal="center" wrapText="1"/>
      <protection hidden="1"/>
    </xf>
    <xf numFmtId="182" fontId="43" fillId="0" borderId="13" xfId="0" applyNumberFormat="1" applyFont="1" applyFill="1" applyBorder="1" applyAlignment="1" applyProtection="1">
      <alignment horizontal="center" vertical="center"/>
      <protection locked="0"/>
    </xf>
    <xf numFmtId="0" fontId="121" fillId="52" borderId="44" xfId="57" applyFont="1" applyFill="1" applyBorder="1" applyAlignment="1">
      <alignment horizontal="center" vertical="center" wrapText="1"/>
      <protection/>
    </xf>
    <xf numFmtId="0" fontId="116" fillId="52" borderId="38" xfId="0" applyFont="1" applyFill="1" applyBorder="1" applyAlignment="1">
      <alignment vertical="center"/>
    </xf>
    <xf numFmtId="0" fontId="116" fillId="52" borderId="38" xfId="0" applyFont="1" applyFill="1" applyBorder="1" applyAlignment="1">
      <alignment vertical="center" wrapText="1"/>
    </xf>
    <xf numFmtId="0" fontId="0" fillId="53" borderId="18" xfId="0" applyFont="1" applyFill="1" applyBorder="1" applyAlignment="1">
      <alignment/>
    </xf>
    <xf numFmtId="0" fontId="1" fillId="53" borderId="19" xfId="0" applyFont="1" applyFill="1" applyBorder="1" applyAlignment="1">
      <alignment/>
    </xf>
    <xf numFmtId="9" fontId="1" fillId="53" borderId="19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53" borderId="21" xfId="0" applyFont="1" applyFill="1" applyBorder="1" applyAlignment="1">
      <alignment/>
    </xf>
    <xf numFmtId="0" fontId="1" fillId="53" borderId="0" xfId="0" applyFont="1" applyFill="1" applyBorder="1" applyAlignment="1">
      <alignment/>
    </xf>
    <xf numFmtId="9" fontId="1" fillId="53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53" borderId="0" xfId="0" applyFont="1" applyFill="1" applyBorder="1" applyAlignment="1">
      <alignment horizontal="left"/>
    </xf>
    <xf numFmtId="0" fontId="0" fillId="53" borderId="22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1" fillId="50" borderId="19" xfId="0" applyFont="1" applyFill="1" applyBorder="1" applyAlignment="1">
      <alignment/>
    </xf>
    <xf numFmtId="9" fontId="1" fillId="50" borderId="19" xfId="0" applyNumberFormat="1" applyFont="1" applyFill="1" applyBorder="1" applyAlignment="1">
      <alignment horizontal="center"/>
    </xf>
    <xf numFmtId="0" fontId="1" fillId="50" borderId="0" xfId="0" applyFont="1" applyFill="1" applyBorder="1" applyAlignment="1">
      <alignment/>
    </xf>
    <xf numFmtId="9" fontId="1" fillId="50" borderId="0" xfId="0" applyNumberFormat="1" applyFont="1" applyFill="1" applyBorder="1" applyAlignment="1">
      <alignment horizontal="center"/>
    </xf>
    <xf numFmtId="0" fontId="1" fillId="50" borderId="23" xfId="0" applyFont="1" applyFill="1" applyBorder="1" applyAlignment="1">
      <alignment/>
    </xf>
    <xf numFmtId="9" fontId="1" fillId="50" borderId="23" xfId="0" applyNumberFormat="1" applyFont="1" applyFill="1" applyBorder="1" applyAlignment="1">
      <alignment horizontal="center"/>
    </xf>
    <xf numFmtId="0" fontId="1" fillId="54" borderId="19" xfId="0" applyFont="1" applyFill="1" applyBorder="1" applyAlignment="1">
      <alignment/>
    </xf>
    <xf numFmtId="9" fontId="1" fillId="54" borderId="19" xfId="0" applyNumberFormat="1" applyFont="1" applyFill="1" applyBorder="1" applyAlignment="1">
      <alignment horizontal="center"/>
    </xf>
    <xf numFmtId="0" fontId="1" fillId="54" borderId="0" xfId="0" applyFont="1" applyFill="1" applyBorder="1" applyAlignment="1">
      <alignment/>
    </xf>
    <xf numFmtId="9" fontId="1" fillId="54" borderId="0" xfId="0" applyNumberFormat="1" applyFont="1" applyFill="1" applyBorder="1" applyAlignment="1">
      <alignment horizontal="center"/>
    </xf>
    <xf numFmtId="0" fontId="1" fillId="54" borderId="23" xfId="0" applyFont="1" applyFill="1" applyBorder="1" applyAlignment="1">
      <alignment/>
    </xf>
    <xf numFmtId="9" fontId="1" fillId="54" borderId="23" xfId="0" applyNumberFormat="1" applyFont="1" applyFill="1" applyBorder="1" applyAlignment="1">
      <alignment horizontal="center"/>
    </xf>
    <xf numFmtId="0" fontId="1" fillId="55" borderId="19" xfId="0" applyFont="1" applyFill="1" applyBorder="1" applyAlignment="1">
      <alignment/>
    </xf>
    <xf numFmtId="9" fontId="1" fillId="55" borderId="19" xfId="0" applyNumberFormat="1" applyFont="1" applyFill="1" applyBorder="1" applyAlignment="1">
      <alignment horizontal="center"/>
    </xf>
    <xf numFmtId="9" fontId="1" fillId="55" borderId="0" xfId="0" applyNumberFormat="1" applyFont="1" applyFill="1" applyBorder="1" applyAlignment="1">
      <alignment horizontal="center"/>
    </xf>
    <xf numFmtId="0" fontId="1" fillId="55" borderId="0" xfId="0" applyFont="1" applyFill="1" applyBorder="1" applyAlignment="1">
      <alignment/>
    </xf>
    <xf numFmtId="0" fontId="1" fillId="55" borderId="23" xfId="0" applyFont="1" applyFill="1" applyBorder="1" applyAlignment="1">
      <alignment/>
    </xf>
    <xf numFmtId="9" fontId="1" fillId="55" borderId="23" xfId="0" applyNumberFormat="1" applyFont="1" applyFill="1" applyBorder="1" applyAlignment="1">
      <alignment horizontal="center"/>
    </xf>
    <xf numFmtId="0" fontId="1" fillId="56" borderId="19" xfId="0" applyFont="1" applyFill="1" applyBorder="1" applyAlignment="1">
      <alignment/>
    </xf>
    <xf numFmtId="9" fontId="1" fillId="56" borderId="19" xfId="0" applyNumberFormat="1" applyFont="1" applyFill="1" applyBorder="1" applyAlignment="1">
      <alignment horizontal="center"/>
    </xf>
    <xf numFmtId="0" fontId="1" fillId="56" borderId="0" xfId="0" applyFont="1" applyFill="1" applyBorder="1" applyAlignment="1">
      <alignment/>
    </xf>
    <xf numFmtId="9" fontId="1" fillId="56" borderId="0" xfId="0" applyNumberFormat="1" applyFont="1" applyFill="1" applyBorder="1" applyAlignment="1">
      <alignment horizontal="center"/>
    </xf>
    <xf numFmtId="0" fontId="1" fillId="56" borderId="23" xfId="0" applyFont="1" applyFill="1" applyBorder="1" applyAlignment="1">
      <alignment/>
    </xf>
    <xf numFmtId="9" fontId="1" fillId="56" borderId="23" xfId="0" applyNumberFormat="1" applyFont="1" applyFill="1" applyBorder="1" applyAlignment="1">
      <alignment horizontal="center"/>
    </xf>
    <xf numFmtId="0" fontId="113" fillId="50" borderId="13" xfId="0" applyFont="1" applyFill="1" applyBorder="1" applyAlignment="1" applyProtection="1">
      <alignment horizontal="centerContinuous" vertical="center" shrinkToFit="1"/>
      <protection hidden="1"/>
    </xf>
    <xf numFmtId="14" fontId="26" fillId="0" borderId="0" xfId="57" applyNumberFormat="1" applyFont="1" applyFill="1" applyBorder="1" applyAlignment="1">
      <alignment horizontal="center"/>
      <protection/>
    </xf>
    <xf numFmtId="2" fontId="26" fillId="0" borderId="13" xfId="57" applyNumberFormat="1" applyFont="1" applyFill="1" applyBorder="1" applyAlignment="1">
      <alignment horizontal="center" shrinkToFit="1"/>
      <protection/>
    </xf>
    <xf numFmtId="0" fontId="0" fillId="50" borderId="28" xfId="55" applyFont="1" applyFill="1" applyBorder="1" applyAlignment="1">
      <alignment horizontal="center"/>
      <protection/>
    </xf>
    <xf numFmtId="3" fontId="26" fillId="38" borderId="13" xfId="57" applyNumberFormat="1" applyFont="1" applyFill="1" applyBorder="1" applyAlignment="1">
      <alignment horizontal="right" shrinkToFit="1"/>
      <protection/>
    </xf>
    <xf numFmtId="3" fontId="26" fillId="0" borderId="13" xfId="57" applyNumberFormat="1" applyFont="1" applyFill="1" applyBorder="1" applyAlignment="1">
      <alignment horizontal="right" shrinkToFit="1"/>
      <protection/>
    </xf>
    <xf numFmtId="3" fontId="26" fillId="41" borderId="13" xfId="57" applyNumberFormat="1" applyFont="1" applyFill="1" applyBorder="1" applyAlignment="1">
      <alignment vertical="center" shrinkToFit="1"/>
      <protection/>
    </xf>
    <xf numFmtId="3" fontId="28" fillId="36" borderId="38" xfId="57" applyNumberFormat="1" applyFont="1" applyFill="1" applyBorder="1" applyAlignment="1">
      <alignment vertical="center" shrinkToFit="1"/>
      <protection/>
    </xf>
    <xf numFmtId="0" fontId="0" fillId="48" borderId="21" xfId="0" applyFill="1" applyBorder="1" applyAlignment="1" applyProtection="1">
      <alignment horizontal="left"/>
      <protection locked="0"/>
    </xf>
    <xf numFmtId="0" fontId="0" fillId="48" borderId="0" xfId="0" applyFill="1" applyBorder="1" applyAlignment="1" applyProtection="1">
      <alignment horizontal="left"/>
      <protection locked="0"/>
    </xf>
    <xf numFmtId="3" fontId="0" fillId="48" borderId="65" xfId="0" applyNumberFormat="1" applyFont="1" applyFill="1" applyBorder="1" applyAlignment="1" applyProtection="1">
      <alignment horizontal="left" shrinkToFit="1"/>
      <protection locked="0"/>
    </xf>
    <xf numFmtId="16" fontId="114" fillId="50" borderId="0" xfId="0" applyNumberFormat="1" applyFont="1" applyFill="1" applyAlignment="1" applyProtection="1" quotePrefix="1">
      <alignment shrinkToFit="1"/>
      <protection hidden="1"/>
    </xf>
    <xf numFmtId="0" fontId="116" fillId="57" borderId="61" xfId="0" applyFont="1" applyFill="1" applyBorder="1" applyAlignment="1" applyProtection="1" quotePrefix="1">
      <alignment horizontal="center"/>
      <protection hidden="1"/>
    </xf>
    <xf numFmtId="0" fontId="115" fillId="50" borderId="0" xfId="0" applyFont="1" applyFill="1" applyAlignment="1" applyProtection="1">
      <alignment/>
      <protection hidden="1"/>
    </xf>
    <xf numFmtId="0" fontId="115" fillId="50" borderId="0" xfId="0" applyFont="1" applyFill="1" applyAlignment="1" applyProtection="1">
      <alignment horizontal="left" readingOrder="1"/>
      <protection hidden="1"/>
    </xf>
    <xf numFmtId="0" fontId="0" fillId="48" borderId="0" xfId="0" applyFont="1" applyFill="1" applyAlignment="1" applyProtection="1">
      <alignment/>
      <protection locked="0"/>
    </xf>
    <xf numFmtId="0" fontId="0" fillId="48" borderId="0" xfId="60" applyFont="1" applyFill="1" applyBorder="1" applyAlignment="1" applyProtection="1">
      <alignment horizontal="left"/>
      <protection locked="0"/>
    </xf>
    <xf numFmtId="49" fontId="16" fillId="48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58" applyFont="1" applyFill="1" applyAlignment="1">
      <alignment horizontal="center"/>
      <protection/>
    </xf>
    <xf numFmtId="4" fontId="4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49" borderId="36" xfId="56" applyFont="1" applyFill="1" applyBorder="1">
      <alignment/>
      <protection/>
    </xf>
    <xf numFmtId="0" fontId="14" fillId="41" borderId="13" xfId="62" applyFont="1" applyFill="1" applyBorder="1" applyAlignment="1" applyProtection="1">
      <alignment horizontal="center" vertical="center"/>
      <protection hidden="1"/>
    </xf>
    <xf numFmtId="0" fontId="117" fillId="52" borderId="13" xfId="62" applyFont="1" applyFill="1" applyBorder="1" applyAlignment="1" applyProtection="1">
      <alignment horizontal="center" vertical="center"/>
      <protection hidden="1"/>
    </xf>
    <xf numFmtId="0" fontId="14" fillId="38" borderId="47" xfId="62" applyFont="1" applyFill="1" applyBorder="1" applyAlignment="1" applyProtection="1">
      <alignment horizontal="center"/>
      <protection hidden="1"/>
    </xf>
    <xf numFmtId="0" fontId="14" fillId="38" borderId="49" xfId="62" applyFont="1" applyFill="1" applyBorder="1" applyAlignment="1" applyProtection="1">
      <alignment horizontal="center"/>
      <protection hidden="1"/>
    </xf>
    <xf numFmtId="0" fontId="14" fillId="38" borderId="43" xfId="62" applyFont="1" applyFill="1" applyBorder="1" applyAlignment="1" applyProtection="1">
      <alignment horizontal="center"/>
      <protection hidden="1"/>
    </xf>
    <xf numFmtId="0" fontId="0" fillId="49" borderId="36" xfId="56" applyFill="1" applyBorder="1" applyAlignment="1">
      <alignment horizontal="right"/>
      <protection/>
    </xf>
    <xf numFmtId="0" fontId="0" fillId="49" borderId="14" xfId="56" applyFill="1" applyBorder="1" applyAlignment="1">
      <alignment horizontal="right"/>
      <protection/>
    </xf>
    <xf numFmtId="0" fontId="1" fillId="49" borderId="45" xfId="56" applyFont="1" applyFill="1" applyBorder="1" applyAlignment="1">
      <alignment horizontal="center"/>
      <protection/>
    </xf>
    <xf numFmtId="0" fontId="1" fillId="49" borderId="46" xfId="56" applyFont="1" applyFill="1" applyBorder="1" applyAlignment="1">
      <alignment horizontal="center"/>
      <protection/>
    </xf>
    <xf numFmtId="0" fontId="1" fillId="49" borderId="48" xfId="56" applyFont="1" applyFill="1" applyBorder="1" applyAlignment="1">
      <alignment horizontal="center"/>
      <protection/>
    </xf>
    <xf numFmtId="0" fontId="25" fillId="40" borderId="21" xfId="0" applyFont="1" applyFill="1" applyBorder="1" applyAlignment="1" applyProtection="1">
      <alignment horizontal="left"/>
      <protection hidden="1"/>
    </xf>
    <xf numFmtId="0" fontId="25" fillId="40" borderId="0" xfId="0" applyFont="1" applyFill="1" applyBorder="1" applyAlignment="1" applyProtection="1">
      <alignment horizontal="left"/>
      <protection hidden="1"/>
    </xf>
    <xf numFmtId="0" fontId="1" fillId="50" borderId="0" xfId="0" applyFont="1" applyFill="1" applyBorder="1" applyAlignment="1" applyProtection="1">
      <alignment horizontal="center"/>
      <protection hidden="1"/>
    </xf>
    <xf numFmtId="0" fontId="1" fillId="50" borderId="14" xfId="0" applyFont="1" applyFill="1" applyBorder="1" applyAlignment="1" applyProtection="1">
      <alignment horizontal="center"/>
      <protection hidden="1"/>
    </xf>
    <xf numFmtId="0" fontId="11" fillId="48" borderId="19" xfId="50" applyFont="1" applyFill="1" applyBorder="1" applyAlignment="1" applyProtection="1">
      <alignment horizontal="left" shrinkToFit="1"/>
      <protection locked="0"/>
    </xf>
    <xf numFmtId="3" fontId="10" fillId="48" borderId="73" xfId="0" applyNumberFormat="1" applyFont="1" applyFill="1" applyBorder="1" applyAlignment="1" applyProtection="1">
      <alignment horizontal="left" shrinkToFit="1"/>
      <protection locked="0"/>
    </xf>
    <xf numFmtId="3" fontId="10" fillId="48" borderId="74" xfId="0" applyNumberFormat="1" applyFont="1" applyFill="1" applyBorder="1" applyAlignment="1" applyProtection="1">
      <alignment horizontal="left" shrinkToFit="1"/>
      <protection locked="0"/>
    </xf>
    <xf numFmtId="0" fontId="11" fillId="48" borderId="23" xfId="50" applyFont="1" applyFill="1" applyBorder="1" applyAlignment="1" applyProtection="1">
      <alignment horizontal="left" shrinkToFit="1"/>
      <protection locked="0"/>
    </xf>
    <xf numFmtId="0" fontId="0" fillId="48" borderId="47" xfId="0" applyFont="1" applyFill="1" applyBorder="1" applyAlignment="1" applyProtection="1">
      <alignment horizontal="center"/>
      <protection locked="0"/>
    </xf>
    <xf numFmtId="0" fontId="0" fillId="48" borderId="43" xfId="0" applyFont="1" applyFill="1" applyBorder="1" applyAlignment="1" applyProtection="1">
      <alignment horizontal="center"/>
      <protection locked="0"/>
    </xf>
    <xf numFmtId="0" fontId="1" fillId="48" borderId="0" xfId="0" applyNumberFormat="1" applyFont="1" applyFill="1" applyBorder="1" applyAlignment="1" applyProtection="1">
      <alignment horizontal="center"/>
      <protection locked="0"/>
    </xf>
    <xf numFmtId="0" fontId="25" fillId="40" borderId="18" xfId="0" applyFont="1" applyFill="1" applyBorder="1" applyAlignment="1" applyProtection="1">
      <alignment horizontal="left"/>
      <protection hidden="1"/>
    </xf>
    <xf numFmtId="0" fontId="25" fillId="40" borderId="19" xfId="0" applyFont="1" applyFill="1" applyBorder="1" applyAlignment="1" applyProtection="1">
      <alignment horizontal="left"/>
      <protection hidden="1"/>
    </xf>
    <xf numFmtId="0" fontId="4" fillId="48" borderId="0" xfId="50" applyFont="1" applyFill="1" applyBorder="1" applyAlignment="1" applyProtection="1">
      <alignment horizontal="left" shrinkToFit="1"/>
      <protection locked="0"/>
    </xf>
    <xf numFmtId="0" fontId="4" fillId="48" borderId="0" xfId="50" applyFill="1" applyBorder="1" applyAlignment="1" applyProtection="1">
      <alignment horizontal="left" shrinkToFit="1"/>
      <protection locked="0"/>
    </xf>
    <xf numFmtId="14" fontId="9" fillId="51" borderId="0" xfId="63" applyNumberFormat="1" applyFont="1" applyFill="1" applyBorder="1" applyAlignment="1" applyProtection="1">
      <alignment horizontal="left" shrinkToFit="1"/>
      <protection locked="0"/>
    </xf>
    <xf numFmtId="0" fontId="0" fillId="48" borderId="0" xfId="0" applyFill="1" applyAlignment="1" applyProtection="1">
      <alignment horizontal="center" shrinkToFit="1"/>
      <protection locked="0"/>
    </xf>
    <xf numFmtId="0" fontId="0" fillId="48" borderId="47" xfId="60" applyFont="1" applyFill="1" applyBorder="1" applyAlignment="1" applyProtection="1">
      <alignment horizontal="left"/>
      <protection locked="0"/>
    </xf>
    <xf numFmtId="0" fontId="0" fillId="48" borderId="43" xfId="60" applyFont="1" applyFill="1" applyBorder="1" applyAlignment="1" applyProtection="1">
      <alignment horizontal="left"/>
      <protection locked="0"/>
    </xf>
    <xf numFmtId="0" fontId="0" fillId="48" borderId="43" xfId="60" applyFill="1" applyBorder="1" applyAlignment="1" applyProtection="1">
      <alignment horizontal="left"/>
      <protection locked="0"/>
    </xf>
    <xf numFmtId="3" fontId="0" fillId="48" borderId="63" xfId="0" applyNumberFormat="1" applyFont="1" applyFill="1" applyBorder="1" applyAlignment="1" applyProtection="1">
      <alignment horizontal="left" shrinkToFit="1"/>
      <protection locked="0"/>
    </xf>
    <xf numFmtId="3" fontId="0" fillId="48" borderId="63" xfId="0" applyNumberFormat="1" applyFont="1" applyFill="1" applyBorder="1" applyAlignment="1" applyProtection="1">
      <alignment horizontal="left" shrinkToFit="1"/>
      <protection locked="0"/>
    </xf>
    <xf numFmtId="49" fontId="9" fillId="51" borderId="0" xfId="63" applyNumberFormat="1" applyFont="1" applyFill="1" applyBorder="1" applyAlignment="1" applyProtection="1">
      <alignment horizontal="left" shrinkToFit="1"/>
      <protection locked="0"/>
    </xf>
    <xf numFmtId="0" fontId="19" fillId="48" borderId="0" xfId="0" applyFont="1" applyFill="1" applyAlignment="1" applyProtection="1">
      <alignment horizontal="center" vertical="center" wrapText="1" shrinkToFit="1"/>
      <protection locked="0"/>
    </xf>
    <xf numFmtId="3" fontId="0" fillId="48" borderId="65" xfId="0" applyNumberFormat="1" applyFont="1" applyFill="1" applyBorder="1" applyAlignment="1" applyProtection="1">
      <alignment horizontal="left" shrinkToFit="1"/>
      <protection locked="0"/>
    </xf>
    <xf numFmtId="3" fontId="0" fillId="48" borderId="65" xfId="0" applyNumberFormat="1" applyFont="1" applyFill="1" applyBorder="1" applyAlignment="1" applyProtection="1">
      <alignment horizontal="left" shrinkToFit="1"/>
      <protection locked="0"/>
    </xf>
    <xf numFmtId="3" fontId="10" fillId="48" borderId="75" xfId="0" applyNumberFormat="1" applyFont="1" applyFill="1" applyBorder="1" applyAlignment="1" applyProtection="1">
      <alignment horizontal="left" shrinkToFit="1"/>
      <protection locked="0"/>
    </xf>
    <xf numFmtId="3" fontId="10" fillId="48" borderId="76" xfId="0" applyNumberFormat="1" applyFont="1" applyFill="1" applyBorder="1" applyAlignment="1" applyProtection="1">
      <alignment horizontal="left" shrinkToFit="1"/>
      <protection locked="0"/>
    </xf>
    <xf numFmtId="0" fontId="0" fillId="48" borderId="21" xfId="0" applyFill="1" applyBorder="1" applyAlignment="1" applyProtection="1">
      <alignment horizontal="left"/>
      <protection locked="0"/>
    </xf>
    <xf numFmtId="0" fontId="0" fillId="48" borderId="0" xfId="0" applyFill="1" applyBorder="1" applyAlignment="1" applyProtection="1">
      <alignment horizontal="left"/>
      <protection locked="0"/>
    </xf>
    <xf numFmtId="0" fontId="121" fillId="52" borderId="57" xfId="57" applyFont="1" applyFill="1" applyBorder="1" applyAlignment="1">
      <alignment horizontal="center" vertical="center" textRotation="90"/>
      <protection/>
    </xf>
    <xf numFmtId="0" fontId="121" fillId="52" borderId="44" xfId="57" applyFont="1" applyFill="1" applyBorder="1" applyAlignment="1">
      <alignment horizontal="center" vertical="center" textRotation="90"/>
      <protection/>
    </xf>
    <xf numFmtId="0" fontId="121" fillId="52" borderId="47" xfId="57" applyFont="1" applyFill="1" applyBorder="1" applyAlignment="1">
      <alignment horizontal="center" vertical="center"/>
      <protection/>
    </xf>
    <xf numFmtId="0" fontId="121" fillId="52" borderId="49" xfId="57" applyFont="1" applyFill="1" applyBorder="1" applyAlignment="1">
      <alignment horizontal="center" vertical="center"/>
      <protection/>
    </xf>
    <xf numFmtId="0" fontId="121" fillId="52" borderId="43" xfId="57" applyFont="1" applyFill="1" applyBorder="1" applyAlignment="1">
      <alignment horizontal="center" vertical="center"/>
      <protection/>
    </xf>
    <xf numFmtId="175" fontId="26" fillId="53" borderId="0" xfId="57" applyNumberFormat="1" applyFont="1" applyFill="1" applyBorder="1" applyAlignment="1">
      <alignment horizontal="center" shrinkToFit="1"/>
      <protection/>
    </xf>
    <xf numFmtId="0" fontId="26" fillId="0" borderId="0" xfId="57" applyFont="1" applyFill="1" applyBorder="1" applyAlignment="1">
      <alignment horizontal="right"/>
      <protection/>
    </xf>
    <xf numFmtId="0" fontId="26" fillId="0" borderId="34" xfId="57" applyFont="1" applyFill="1" applyBorder="1" applyAlignment="1">
      <alignment horizontal="right"/>
      <protection/>
    </xf>
    <xf numFmtId="0" fontId="121" fillId="52" borderId="38" xfId="57" applyFont="1" applyFill="1" applyBorder="1" applyAlignment="1">
      <alignment horizontal="center" vertical="center" wrapText="1"/>
      <protection/>
    </xf>
    <xf numFmtId="0" fontId="116" fillId="52" borderId="44" xfId="0" applyFont="1" applyFill="1" applyBorder="1" applyAlignment="1">
      <alignment horizontal="center"/>
    </xf>
    <xf numFmtId="0" fontId="42" fillId="0" borderId="46" xfId="51" applyNumberFormat="1" applyFont="1" applyFill="1" applyBorder="1" applyAlignment="1">
      <alignment horizontal="left" shrinkToFit="1"/>
      <protection/>
    </xf>
    <xf numFmtId="0" fontId="42" fillId="0" borderId="48" xfId="51" applyNumberFormat="1" applyFont="1" applyFill="1" applyBorder="1" applyAlignment="1">
      <alignment horizontal="left" shrinkToFit="1"/>
      <protection/>
    </xf>
    <xf numFmtId="0" fontId="121" fillId="52" borderId="37" xfId="57" applyFont="1" applyFill="1" applyBorder="1" applyAlignment="1">
      <alignment horizontal="center" vertical="center"/>
      <protection/>
    </xf>
    <xf numFmtId="0" fontId="121" fillId="52" borderId="47" xfId="57" applyFont="1" applyFill="1" applyBorder="1">
      <alignment/>
      <protection/>
    </xf>
    <xf numFmtId="0" fontId="121" fillId="52" borderId="46" xfId="57" applyFont="1" applyFill="1" applyBorder="1" applyAlignment="1">
      <alignment horizontal="center" vertical="center" wrapText="1"/>
      <protection/>
    </xf>
    <xf numFmtId="0" fontId="116" fillId="52" borderId="34" xfId="0" applyFont="1" applyFill="1" applyBorder="1" applyAlignment="1">
      <alignment horizontal="center"/>
    </xf>
    <xf numFmtId="0" fontId="121" fillId="52" borderId="47" xfId="57" applyFont="1" applyFill="1" applyBorder="1" applyAlignment="1">
      <alignment horizontal="left"/>
      <protection/>
    </xf>
    <xf numFmtId="0" fontId="121" fillId="52" borderId="43" xfId="57" applyFont="1" applyFill="1" applyBorder="1" applyAlignment="1">
      <alignment horizontal="left"/>
      <protection/>
    </xf>
    <xf numFmtId="0" fontId="121" fillId="52" borderId="13" xfId="57" applyFont="1" applyFill="1" applyBorder="1" applyAlignment="1">
      <alignment horizontal="center" vertical="center" wrapText="1"/>
      <protection/>
    </xf>
    <xf numFmtId="0" fontId="121" fillId="52" borderId="13" xfId="57" applyFont="1" applyFill="1" applyBorder="1">
      <alignment/>
      <protection/>
    </xf>
    <xf numFmtId="0" fontId="121" fillId="52" borderId="48" xfId="57" applyFont="1" applyFill="1" applyBorder="1" applyAlignment="1">
      <alignment horizontal="center" vertical="center" wrapText="1"/>
      <protection/>
    </xf>
    <xf numFmtId="0" fontId="116" fillId="52" borderId="35" xfId="0" applyFont="1" applyFill="1" applyBorder="1" applyAlignment="1">
      <alignment/>
    </xf>
    <xf numFmtId="0" fontId="121" fillId="52" borderId="44" xfId="57" applyFont="1" applyFill="1" applyBorder="1" applyAlignment="1">
      <alignment horizontal="center" vertical="center" wrapText="1"/>
      <protection/>
    </xf>
    <xf numFmtId="0" fontId="121" fillId="52" borderId="35" xfId="57" applyFont="1" applyFill="1" applyBorder="1" applyAlignment="1">
      <alignment horizontal="center" vertical="center" wrapText="1"/>
      <protection/>
    </xf>
    <xf numFmtId="0" fontId="121" fillId="52" borderId="43" xfId="57" applyFont="1" applyFill="1" applyBorder="1" applyAlignment="1">
      <alignment horizontal="center" vertical="center" wrapText="1"/>
      <protection/>
    </xf>
    <xf numFmtId="0" fontId="121" fillId="52" borderId="38" xfId="57" applyFont="1" applyFill="1" applyBorder="1" applyAlignment="1">
      <alignment horizontal="center" vertical="center" textRotation="90" wrapText="1"/>
      <protection/>
    </xf>
    <xf numFmtId="0" fontId="121" fillId="52" borderId="44" xfId="57" applyFont="1" applyFill="1" applyBorder="1" applyAlignment="1">
      <alignment horizontal="center" wrapText="1"/>
      <protection/>
    </xf>
    <xf numFmtId="0" fontId="121" fillId="52" borderId="13" xfId="57" applyFont="1" applyFill="1" applyBorder="1" applyAlignment="1">
      <alignment horizontal="center"/>
      <protection/>
    </xf>
    <xf numFmtId="0" fontId="121" fillId="52" borderId="47" xfId="57" applyFont="1" applyFill="1" applyBorder="1" applyAlignment="1">
      <alignment vertical="center"/>
      <protection/>
    </xf>
    <xf numFmtId="0" fontId="121" fillId="52" borderId="49" xfId="57" applyFont="1" applyFill="1" applyBorder="1" applyAlignment="1">
      <alignment vertical="center"/>
      <protection/>
    </xf>
    <xf numFmtId="0" fontId="121" fillId="52" borderId="43" xfId="57" applyFont="1" applyFill="1" applyBorder="1" applyAlignment="1">
      <alignment vertical="center"/>
      <protection/>
    </xf>
    <xf numFmtId="0" fontId="116" fillId="52" borderId="38" xfId="0" applyFont="1" applyFill="1" applyBorder="1" applyAlignment="1">
      <alignment horizontal="center" vertical="center" textRotation="90" wrapText="1"/>
    </xf>
    <xf numFmtId="0" fontId="116" fillId="52" borderId="44" xfId="0" applyFont="1" applyFill="1" applyBorder="1" applyAlignment="1">
      <alignment horizontal="center" vertical="center" textRotation="90" wrapText="1"/>
    </xf>
    <xf numFmtId="0" fontId="5" fillId="0" borderId="0" xfId="49" applyFont="1" applyAlignment="1">
      <alignment horizontal="center" vertical="top"/>
      <protection/>
    </xf>
    <xf numFmtId="0" fontId="4" fillId="39" borderId="0" xfId="49" applyFill="1" applyAlignment="1">
      <alignment horizontal="center"/>
      <protection/>
    </xf>
    <xf numFmtId="0" fontId="4" fillId="47" borderId="0" xfId="49" applyFill="1" applyAlignment="1">
      <alignment horizontal="center"/>
      <protection/>
    </xf>
    <xf numFmtId="0" fontId="4" fillId="39" borderId="0" xfId="49" applyFill="1" applyAlignment="1">
      <alignment horizontal="center" shrinkToFit="1"/>
      <protection/>
    </xf>
    <xf numFmtId="0" fontId="4" fillId="47" borderId="0" xfId="49" applyFill="1" applyAlignment="1">
      <alignment horizontal="center" shrinkToFit="1"/>
      <protection/>
    </xf>
    <xf numFmtId="14" fontId="4" fillId="0" borderId="0" xfId="49" applyNumberFormat="1" applyAlignment="1">
      <alignment horizontal="center"/>
      <protection/>
    </xf>
    <xf numFmtId="0" fontId="4" fillId="0" borderId="0" xfId="49" applyAlignment="1">
      <alignment horizontal="center"/>
      <protection/>
    </xf>
    <xf numFmtId="0" fontId="4" fillId="0" borderId="13" xfId="49" applyBorder="1" applyAlignment="1">
      <alignment horizontal="left" shrinkToFit="1"/>
      <protection/>
    </xf>
    <xf numFmtId="0" fontId="118" fillId="52" borderId="13" xfId="49" applyFont="1" applyFill="1" applyBorder="1" applyAlignment="1">
      <alignment horizontal="right" shrinkToFit="1"/>
      <protection/>
    </xf>
    <xf numFmtId="0" fontId="118" fillId="52" borderId="38" xfId="49" applyFont="1" applyFill="1" applyBorder="1" applyAlignment="1">
      <alignment horizontal="right" shrinkToFit="1"/>
      <protection/>
    </xf>
    <xf numFmtId="0" fontId="118" fillId="52" borderId="45" xfId="49" applyFont="1" applyFill="1" applyBorder="1" applyAlignment="1">
      <alignment horizontal="right" shrinkToFit="1"/>
      <protection/>
    </xf>
    <xf numFmtId="0" fontId="4" fillId="0" borderId="28" xfId="49" applyBorder="1" applyAlignment="1">
      <alignment horizontal="left"/>
      <protection/>
    </xf>
    <xf numFmtId="0" fontId="4" fillId="0" borderId="20" xfId="49" applyBorder="1" applyAlignment="1">
      <alignment horizontal="left"/>
      <protection/>
    </xf>
    <xf numFmtId="0" fontId="4" fillId="0" borderId="59" xfId="49" applyBorder="1" applyAlignment="1">
      <alignment horizontal="left"/>
      <protection/>
    </xf>
    <xf numFmtId="0" fontId="122" fillId="52" borderId="13" xfId="49" applyFont="1" applyFill="1" applyBorder="1" applyAlignment="1">
      <alignment horizontal="center" vertical="center"/>
      <protection/>
    </xf>
    <xf numFmtId="0" fontId="118" fillId="52" borderId="13" xfId="49" applyFont="1" applyFill="1" applyBorder="1" applyAlignment="1">
      <alignment horizontal="left" vertical="center"/>
      <protection/>
    </xf>
    <xf numFmtId="0" fontId="4" fillId="0" borderId="13" xfId="49" applyBorder="1" applyAlignment="1">
      <alignment horizontal="left" vertical="center"/>
      <protection/>
    </xf>
    <xf numFmtId="0" fontId="4" fillId="0" borderId="47" xfId="49" applyBorder="1" applyAlignment="1">
      <alignment horizontal="left" vertical="center"/>
      <protection/>
    </xf>
    <xf numFmtId="0" fontId="4" fillId="0" borderId="43" xfId="49" applyBorder="1" applyAlignment="1">
      <alignment horizontal="left" vertical="center"/>
      <protection/>
    </xf>
    <xf numFmtId="3" fontId="4" fillId="0" borderId="13" xfId="49" applyNumberFormat="1" applyBorder="1" applyAlignment="1">
      <alignment horizontal="left" vertical="center" wrapText="1" shrinkToFit="1"/>
      <protection/>
    </xf>
    <xf numFmtId="0" fontId="4" fillId="0" borderId="13" xfId="49" applyBorder="1" applyAlignment="1">
      <alignment horizontal="left" vertical="center" wrapText="1" shrinkToFit="1"/>
      <protection/>
    </xf>
    <xf numFmtId="49" fontId="4" fillId="0" borderId="13" xfId="49" applyNumberFormat="1" applyBorder="1" applyAlignment="1">
      <alignment horizontal="left" vertical="center" wrapText="1" shrinkToFit="1"/>
      <protection/>
    </xf>
    <xf numFmtId="175" fontId="4" fillId="48" borderId="0" xfId="62" applyNumberFormat="1" applyFill="1" applyAlignment="1" applyProtection="1">
      <alignment horizontal="center"/>
      <protection hidden="1"/>
    </xf>
    <xf numFmtId="0" fontId="4" fillId="48" borderId="0" xfId="62" applyFill="1" applyAlignment="1" applyProtection="1">
      <alignment horizontal="left" shrinkToFit="1"/>
      <protection hidden="1"/>
    </xf>
    <xf numFmtId="4" fontId="21" fillId="48" borderId="21" xfId="54" applyNumberFormat="1" applyFont="1" applyFill="1" applyBorder="1" applyAlignment="1" applyProtection="1">
      <alignment horizontal="right" vertical="center"/>
      <protection hidden="1"/>
    </xf>
    <xf numFmtId="4" fontId="21" fillId="48" borderId="0" xfId="54" applyNumberFormat="1" applyFont="1" applyFill="1" applyBorder="1" applyAlignment="1" applyProtection="1">
      <alignment horizontal="right" vertical="center"/>
      <protection hidden="1"/>
    </xf>
    <xf numFmtId="4" fontId="21" fillId="48" borderId="14" xfId="54" applyNumberFormat="1" applyFont="1" applyFill="1" applyBorder="1" applyAlignment="1" applyProtection="1">
      <alignment horizontal="right" vertical="center"/>
      <protection hidden="1"/>
    </xf>
    <xf numFmtId="4" fontId="21" fillId="48" borderId="22" xfId="54" applyNumberFormat="1" applyFont="1" applyFill="1" applyBorder="1" applyAlignment="1" applyProtection="1">
      <alignment horizontal="right" vertical="center"/>
      <protection hidden="1"/>
    </xf>
    <xf numFmtId="4" fontId="21" fillId="48" borderId="23" xfId="54" applyNumberFormat="1" applyFont="1" applyFill="1" applyBorder="1" applyAlignment="1" applyProtection="1">
      <alignment horizontal="right" vertical="center"/>
      <protection hidden="1"/>
    </xf>
    <xf numFmtId="4" fontId="21" fillId="48" borderId="24" xfId="54" applyNumberFormat="1" applyFont="1" applyFill="1" applyBorder="1" applyAlignment="1" applyProtection="1">
      <alignment horizontal="right" vertical="center"/>
      <protection hidden="1"/>
    </xf>
    <xf numFmtId="0" fontId="12" fillId="0" borderId="20" xfId="62" applyFont="1" applyFill="1" applyBorder="1" applyAlignment="1" applyProtection="1">
      <alignment horizontal="center" vertical="center"/>
      <protection hidden="1"/>
    </xf>
    <xf numFmtId="0" fontId="12" fillId="0" borderId="59" xfId="62" applyFont="1" applyFill="1" applyBorder="1" applyAlignment="1" applyProtection="1">
      <alignment horizontal="center" vertical="center"/>
      <protection hidden="1"/>
    </xf>
    <xf numFmtId="4" fontId="14" fillId="0" borderId="13" xfId="62" applyNumberFormat="1" applyFont="1" applyFill="1" applyBorder="1" applyAlignment="1" applyProtection="1" quotePrefix="1">
      <alignment horizontal="right" shrinkToFit="1"/>
      <protection hidden="1"/>
    </xf>
    <xf numFmtId="4" fontId="14" fillId="0" borderId="13" xfId="62" applyNumberFormat="1" applyFont="1" applyFill="1" applyBorder="1" applyAlignment="1" applyProtection="1">
      <alignment horizontal="right" shrinkToFit="1"/>
      <protection hidden="1"/>
    </xf>
    <xf numFmtId="4" fontId="14" fillId="0" borderId="39" xfId="62" applyNumberFormat="1" applyFont="1" applyFill="1" applyBorder="1" applyAlignment="1" applyProtection="1">
      <alignment horizontal="right" shrinkToFit="1"/>
      <protection hidden="1"/>
    </xf>
    <xf numFmtId="0" fontId="14" fillId="48" borderId="21" xfId="62" applyFont="1" applyFill="1" applyBorder="1" applyAlignment="1" applyProtection="1">
      <alignment horizontal="left" shrinkToFit="1"/>
      <protection hidden="1"/>
    </xf>
    <xf numFmtId="0" fontId="14" fillId="48" borderId="0" xfId="62" applyFont="1" applyFill="1" applyBorder="1" applyAlignment="1" applyProtection="1">
      <alignment horizontal="left" shrinkToFit="1"/>
      <protection hidden="1"/>
    </xf>
    <xf numFmtId="0" fontId="14" fillId="0" borderId="33" xfId="62" applyFont="1" applyFill="1" applyBorder="1" applyAlignment="1" applyProtection="1" quotePrefix="1">
      <alignment horizontal="center" shrinkToFit="1"/>
      <protection hidden="1"/>
    </xf>
    <xf numFmtId="0" fontId="14" fillId="0" borderId="34" xfId="62" applyFont="1" applyFill="1" applyBorder="1" applyAlignment="1" applyProtection="1" quotePrefix="1">
      <alignment horizontal="center" shrinkToFit="1"/>
      <protection hidden="1"/>
    </xf>
    <xf numFmtId="0" fontId="14" fillId="0" borderId="35" xfId="62" applyFont="1" applyFill="1" applyBorder="1" applyAlignment="1" applyProtection="1" quotePrefix="1">
      <alignment horizontal="center" shrinkToFit="1"/>
      <protection hidden="1"/>
    </xf>
    <xf numFmtId="0" fontId="14" fillId="0" borderId="47" xfId="62" applyFont="1" applyFill="1" applyBorder="1" applyAlignment="1" applyProtection="1">
      <alignment horizontal="center" vertical="center" shrinkToFit="1"/>
      <protection hidden="1"/>
    </xf>
    <xf numFmtId="0" fontId="14" fillId="0" borderId="49" xfId="62" applyFont="1" applyFill="1" applyBorder="1" applyAlignment="1" applyProtection="1">
      <alignment horizontal="center" vertical="center" shrinkToFit="1"/>
      <protection hidden="1"/>
    </xf>
    <xf numFmtId="0" fontId="14" fillId="0" borderId="43" xfId="62" applyFont="1" applyFill="1" applyBorder="1" applyAlignment="1" applyProtection="1">
      <alignment horizontal="center" vertical="center" shrinkToFit="1"/>
      <protection hidden="1"/>
    </xf>
    <xf numFmtId="175" fontId="4" fillId="0" borderId="0" xfId="62" applyNumberFormat="1" applyFill="1" applyAlignment="1" applyProtection="1">
      <alignment horizontal="center"/>
      <protection hidden="1"/>
    </xf>
    <xf numFmtId="0" fontId="4" fillId="0" borderId="0" xfId="62" applyFill="1" applyAlignment="1" applyProtection="1">
      <alignment horizontal="center"/>
      <protection hidden="1"/>
    </xf>
    <xf numFmtId="0" fontId="15" fillId="0" borderId="47" xfId="62" applyFont="1" applyFill="1" applyBorder="1" applyAlignment="1" applyProtection="1">
      <alignment horizontal="center" vertical="center"/>
      <protection hidden="1"/>
    </xf>
    <xf numFmtId="0" fontId="15" fillId="0" borderId="49" xfId="62" applyFont="1" applyFill="1" applyBorder="1" applyAlignment="1" applyProtection="1">
      <alignment horizontal="center" vertical="center"/>
      <protection hidden="1"/>
    </xf>
    <xf numFmtId="4" fontId="14" fillId="0" borderId="18" xfId="62" applyNumberFormat="1" applyFont="1" applyFill="1" applyBorder="1" applyAlignment="1" applyProtection="1">
      <alignment horizontal="right" vertical="center"/>
      <protection hidden="1"/>
    </xf>
    <xf numFmtId="4" fontId="14" fillId="0" borderId="19" xfId="62" applyNumberFormat="1" applyFont="1" applyFill="1" applyBorder="1" applyAlignment="1" applyProtection="1">
      <alignment horizontal="right" vertical="center"/>
      <protection hidden="1"/>
    </xf>
    <xf numFmtId="4" fontId="14" fillId="0" borderId="30" xfId="62" applyNumberFormat="1" applyFont="1" applyFill="1" applyBorder="1" applyAlignment="1" applyProtection="1">
      <alignment horizontal="right" vertical="center"/>
      <protection hidden="1"/>
    </xf>
    <xf numFmtId="4" fontId="14" fillId="0" borderId="21" xfId="62" applyNumberFormat="1" applyFont="1" applyFill="1" applyBorder="1" applyAlignment="1" applyProtection="1">
      <alignment horizontal="right" vertical="center"/>
      <protection hidden="1"/>
    </xf>
    <xf numFmtId="4" fontId="14" fillId="0" borderId="0" xfId="62" applyNumberFormat="1" applyFont="1" applyFill="1" applyBorder="1" applyAlignment="1" applyProtection="1">
      <alignment horizontal="right" vertical="center"/>
      <protection hidden="1"/>
    </xf>
    <xf numFmtId="4" fontId="14" fillId="0" borderId="14" xfId="62" applyNumberFormat="1" applyFont="1" applyFill="1" applyBorder="1" applyAlignment="1" applyProtection="1">
      <alignment horizontal="right" vertical="center"/>
      <protection hidden="1"/>
    </xf>
    <xf numFmtId="4" fontId="14" fillId="0" borderId="22" xfId="62" applyNumberFormat="1" applyFont="1" applyFill="1" applyBorder="1" applyAlignment="1" applyProtection="1">
      <alignment horizontal="right" vertical="center"/>
      <protection hidden="1"/>
    </xf>
    <xf numFmtId="4" fontId="14" fillId="0" borderId="23" xfId="62" applyNumberFormat="1" applyFont="1" applyFill="1" applyBorder="1" applyAlignment="1" applyProtection="1">
      <alignment horizontal="right" vertical="center"/>
      <protection hidden="1"/>
    </xf>
    <xf numFmtId="4" fontId="14" fillId="0" borderId="24" xfId="62" applyNumberFormat="1" applyFont="1" applyFill="1" applyBorder="1" applyAlignment="1" applyProtection="1">
      <alignment horizontal="right" vertical="center"/>
      <protection hidden="1"/>
    </xf>
    <xf numFmtId="4" fontId="14" fillId="0" borderId="16" xfId="62" applyNumberFormat="1" applyFont="1" applyFill="1" applyBorder="1" applyAlignment="1" applyProtection="1" quotePrefix="1">
      <alignment horizontal="right" shrinkToFit="1"/>
      <protection hidden="1"/>
    </xf>
    <xf numFmtId="4" fontId="14" fillId="0" borderId="16" xfId="62" applyNumberFormat="1" applyFont="1" applyFill="1" applyBorder="1" applyAlignment="1" applyProtection="1">
      <alignment horizontal="right" shrinkToFit="1"/>
      <protection hidden="1"/>
    </xf>
    <xf numFmtId="4" fontId="14" fillId="0" borderId="17" xfId="62" applyNumberFormat="1" applyFont="1" applyFill="1" applyBorder="1" applyAlignment="1" applyProtection="1">
      <alignment horizontal="right" shrinkToFit="1"/>
      <protection hidden="1"/>
    </xf>
    <xf numFmtId="0" fontId="14" fillId="48" borderId="22" xfId="62" applyFont="1" applyFill="1" applyBorder="1" applyAlignment="1" applyProtection="1">
      <alignment horizontal="left" shrinkToFit="1"/>
      <protection hidden="1"/>
    </xf>
    <xf numFmtId="0" fontId="14" fillId="48" borderId="23" xfId="62" applyFont="1" applyFill="1" applyBorder="1" applyAlignment="1" applyProtection="1">
      <alignment horizontal="left" shrinkToFit="1"/>
      <protection hidden="1"/>
    </xf>
    <xf numFmtId="0" fontId="15" fillId="0" borderId="18" xfId="62" applyFont="1" applyFill="1" applyBorder="1" applyAlignment="1" applyProtection="1">
      <alignment horizontal="center" vertical="center"/>
      <protection hidden="1"/>
    </xf>
    <xf numFmtId="0" fontId="15" fillId="0" borderId="19" xfId="62" applyFont="1" applyFill="1" applyBorder="1" applyAlignment="1" applyProtection="1">
      <alignment horizontal="center" vertical="center"/>
      <protection hidden="1"/>
    </xf>
    <xf numFmtId="0" fontId="15" fillId="0" borderId="77" xfId="62" applyFont="1" applyFill="1" applyBorder="1" applyAlignment="1" applyProtection="1">
      <alignment horizontal="center" vertical="center"/>
      <protection hidden="1"/>
    </xf>
    <xf numFmtId="0" fontId="15" fillId="0" borderId="33" xfId="62" applyFont="1" applyFill="1" applyBorder="1" applyAlignment="1" applyProtection="1">
      <alignment horizontal="center" vertical="center"/>
      <protection hidden="1"/>
    </xf>
    <xf numFmtId="0" fontId="15" fillId="0" borderId="34" xfId="62" applyFont="1" applyFill="1" applyBorder="1" applyAlignment="1" applyProtection="1">
      <alignment horizontal="center" vertical="center"/>
      <protection hidden="1"/>
    </xf>
    <xf numFmtId="0" fontId="15" fillId="0" borderId="35" xfId="62" applyFont="1" applyFill="1" applyBorder="1" applyAlignment="1" applyProtection="1">
      <alignment horizontal="center" vertical="center"/>
      <protection hidden="1"/>
    </xf>
    <xf numFmtId="3" fontId="14" fillId="48" borderId="37" xfId="62" applyNumberFormat="1" applyFont="1" applyFill="1" applyBorder="1" applyAlignment="1" applyProtection="1" quotePrefix="1">
      <alignment horizontal="center"/>
      <protection hidden="1"/>
    </xf>
    <xf numFmtId="3" fontId="14" fillId="48" borderId="34" xfId="62" applyNumberFormat="1" applyFont="1" applyFill="1" applyBorder="1" applyAlignment="1" applyProtection="1" quotePrefix="1">
      <alignment horizontal="center"/>
      <protection hidden="1"/>
    </xf>
    <xf numFmtId="3" fontId="14" fillId="48" borderId="27" xfId="62" applyNumberFormat="1" applyFont="1" applyFill="1" applyBorder="1" applyAlignment="1" applyProtection="1" quotePrefix="1">
      <alignment horizontal="center"/>
      <protection hidden="1"/>
    </xf>
    <xf numFmtId="4" fontId="14" fillId="0" borderId="12" xfId="62" applyNumberFormat="1" applyFont="1" applyFill="1" applyBorder="1" applyAlignment="1" applyProtection="1">
      <alignment horizontal="right" vertical="center"/>
      <protection hidden="1"/>
    </xf>
    <xf numFmtId="4" fontId="14" fillId="0" borderId="39" xfId="62" applyNumberFormat="1" applyFont="1" applyFill="1" applyBorder="1" applyAlignment="1" applyProtection="1">
      <alignment horizontal="right" vertical="center"/>
      <protection hidden="1"/>
    </xf>
    <xf numFmtId="0" fontId="14" fillId="0" borderId="54" xfId="62" applyFont="1" applyFill="1" applyBorder="1" applyAlignment="1" applyProtection="1">
      <alignment horizontal="center"/>
      <protection hidden="1"/>
    </xf>
    <xf numFmtId="0" fontId="14" fillId="0" borderId="55" xfId="62" applyFont="1" applyFill="1" applyBorder="1" applyAlignment="1" applyProtection="1">
      <alignment horizontal="center"/>
      <protection hidden="1"/>
    </xf>
    <xf numFmtId="4" fontId="14" fillId="48" borderId="54" xfId="62" applyNumberFormat="1" applyFont="1" applyFill="1" applyBorder="1" applyAlignment="1" applyProtection="1" quotePrefix="1">
      <alignment horizontal="right"/>
      <protection hidden="1"/>
    </xf>
    <xf numFmtId="4" fontId="14" fillId="48" borderId="55" xfId="62" applyNumberFormat="1" applyFont="1" applyFill="1" applyBorder="1" applyAlignment="1" applyProtection="1">
      <alignment horizontal="right"/>
      <protection hidden="1"/>
    </xf>
    <xf numFmtId="4" fontId="14" fillId="48" borderId="54" xfId="62" applyNumberFormat="1" applyFont="1" applyFill="1" applyBorder="1" applyAlignment="1" applyProtection="1">
      <alignment horizontal="right" vertical="center"/>
      <protection hidden="1"/>
    </xf>
    <xf numFmtId="4" fontId="14" fillId="48" borderId="55" xfId="62" applyNumberFormat="1" applyFont="1" applyFill="1" applyBorder="1" applyAlignment="1" applyProtection="1">
      <alignment horizontal="right" vertical="center"/>
      <protection hidden="1"/>
    </xf>
    <xf numFmtId="0" fontId="14" fillId="48" borderId="54" xfId="62" applyFont="1" applyFill="1" applyBorder="1" applyAlignment="1" applyProtection="1">
      <alignment horizontal="center"/>
      <protection hidden="1"/>
    </xf>
    <xf numFmtId="0" fontId="14" fillId="48" borderId="55" xfId="62" applyFont="1" applyFill="1" applyBorder="1" applyAlignment="1" applyProtection="1">
      <alignment horizontal="center"/>
      <protection hidden="1"/>
    </xf>
    <xf numFmtId="4" fontId="14" fillId="48" borderId="54" xfId="62" applyNumberFormat="1" applyFont="1" applyFill="1" applyBorder="1" applyAlignment="1" applyProtection="1">
      <alignment horizontal="center" vertical="center"/>
      <protection hidden="1"/>
    </xf>
    <xf numFmtId="4" fontId="14" fillId="48" borderId="55" xfId="62" applyNumberFormat="1" applyFont="1" applyFill="1" applyBorder="1" applyAlignment="1" applyProtection="1">
      <alignment horizontal="center" vertical="center"/>
      <protection hidden="1"/>
    </xf>
    <xf numFmtId="0" fontId="14" fillId="39" borderId="28" xfId="62" applyFont="1" applyFill="1" applyBorder="1" applyAlignment="1" applyProtection="1">
      <alignment horizontal="center"/>
      <protection hidden="1"/>
    </xf>
    <xf numFmtId="0" fontId="14" fillId="39" borderId="20" xfId="62" applyFont="1" applyFill="1" applyBorder="1" applyAlignment="1" applyProtection="1">
      <alignment horizontal="center"/>
      <protection hidden="1"/>
    </xf>
    <xf numFmtId="0" fontId="14" fillId="39" borderId="59" xfId="62" applyFont="1" applyFill="1" applyBorder="1" applyAlignment="1" applyProtection="1">
      <alignment horizontal="center"/>
      <protection hidden="1"/>
    </xf>
    <xf numFmtId="0" fontId="4" fillId="0" borderId="28" xfId="62" applyFont="1" applyFill="1" applyBorder="1" applyAlignment="1" applyProtection="1">
      <alignment horizontal="left" vertical="center"/>
      <protection hidden="1"/>
    </xf>
    <xf numFmtId="0" fontId="4" fillId="0" borderId="20" xfId="62" applyFont="1" applyFill="1" applyBorder="1" applyAlignment="1" applyProtection="1">
      <alignment horizontal="left" vertical="center"/>
      <protection hidden="1"/>
    </xf>
    <xf numFmtId="0" fontId="4" fillId="0" borderId="59" xfId="62" applyFont="1" applyFill="1" applyBorder="1" applyAlignment="1" applyProtection="1">
      <alignment horizontal="left" vertical="center"/>
      <protection hidden="1"/>
    </xf>
    <xf numFmtId="0" fontId="4" fillId="0" borderId="22" xfId="62" applyFont="1" applyFill="1" applyBorder="1" applyAlignment="1" applyProtection="1">
      <alignment horizontal="left" vertical="center"/>
      <protection hidden="1"/>
    </xf>
    <xf numFmtId="0" fontId="4" fillId="0" borderId="23" xfId="62" applyFont="1" applyFill="1" applyBorder="1" applyAlignment="1" applyProtection="1">
      <alignment horizontal="left" vertical="center"/>
      <protection hidden="1"/>
    </xf>
    <xf numFmtId="0" fontId="4" fillId="0" borderId="24" xfId="62" applyFont="1" applyFill="1" applyBorder="1" applyAlignment="1" applyProtection="1">
      <alignment horizontal="left" vertical="center"/>
      <protection hidden="1"/>
    </xf>
    <xf numFmtId="0" fontId="14" fillId="0" borderId="28" xfId="62" applyFont="1" applyFill="1" applyBorder="1" applyAlignment="1" applyProtection="1">
      <alignment horizontal="left" shrinkToFit="1"/>
      <protection hidden="1"/>
    </xf>
    <xf numFmtId="0" fontId="14" fillId="0" borderId="20" xfId="62" applyFont="1" applyFill="1" applyBorder="1" applyAlignment="1" applyProtection="1">
      <alignment horizontal="left" shrinkToFit="1"/>
      <protection hidden="1"/>
    </xf>
    <xf numFmtId="0" fontId="14" fillId="0" borderId="59" xfId="62" applyFont="1" applyFill="1" applyBorder="1" applyAlignment="1" applyProtection="1">
      <alignment horizontal="left" shrinkToFit="1"/>
      <protection hidden="1"/>
    </xf>
    <xf numFmtId="0" fontId="12" fillId="0" borderId="28" xfId="62" applyFont="1" applyFill="1" applyBorder="1" applyAlignment="1" applyProtection="1">
      <alignment horizontal="center"/>
      <protection hidden="1"/>
    </xf>
    <xf numFmtId="0" fontId="12" fillId="0" borderId="20" xfId="62" applyFont="1" applyFill="1" applyBorder="1" applyAlignment="1" applyProtection="1">
      <alignment horizontal="center"/>
      <protection hidden="1"/>
    </xf>
    <xf numFmtId="0" fontId="12" fillId="0" borderId="59" xfId="62" applyFont="1" applyFill="1" applyBorder="1" applyAlignment="1" applyProtection="1">
      <alignment horizontal="center"/>
      <protection hidden="1"/>
    </xf>
    <xf numFmtId="0" fontId="15" fillId="0" borderId="30" xfId="62" applyFont="1" applyFill="1" applyBorder="1" applyAlignment="1" applyProtection="1">
      <alignment horizontal="center" vertical="center"/>
      <protection hidden="1"/>
    </xf>
    <xf numFmtId="0" fontId="14" fillId="48" borderId="18" xfId="62" applyFont="1" applyFill="1" applyBorder="1" applyAlignment="1" applyProtection="1">
      <alignment horizontal="left" shrinkToFit="1"/>
      <protection hidden="1"/>
    </xf>
    <xf numFmtId="0" fontId="0" fillId="48" borderId="19" xfId="0" applyFill="1" applyBorder="1" applyAlignment="1">
      <alignment/>
    </xf>
    <xf numFmtId="4" fontId="14" fillId="0" borderId="54" xfId="62" applyNumberFormat="1" applyFont="1" applyFill="1" applyBorder="1" applyAlignment="1" applyProtection="1">
      <alignment horizontal="right"/>
      <protection hidden="1"/>
    </xf>
    <xf numFmtId="4" fontId="14" fillId="0" borderId="55" xfId="62" applyNumberFormat="1" applyFont="1" applyFill="1" applyBorder="1" applyAlignment="1" applyProtection="1">
      <alignment horizontal="right"/>
      <protection hidden="1"/>
    </xf>
    <xf numFmtId="4" fontId="14" fillId="37" borderId="54" xfId="62" applyNumberFormat="1" applyFont="1" applyFill="1" applyBorder="1" applyAlignment="1" applyProtection="1">
      <alignment horizontal="right"/>
      <protection hidden="1"/>
    </xf>
    <xf numFmtId="4" fontId="14" fillId="37" borderId="55" xfId="62" applyNumberFormat="1" applyFont="1" applyFill="1" applyBorder="1" applyAlignment="1" applyProtection="1">
      <alignment horizontal="right"/>
      <protection hidden="1"/>
    </xf>
    <xf numFmtId="0" fontId="4" fillId="0" borderId="10" xfId="62" applyFont="1" applyFill="1" applyBorder="1" applyAlignment="1" applyProtection="1">
      <alignment horizontal="left" vertical="center" shrinkToFit="1"/>
      <protection hidden="1"/>
    </xf>
    <xf numFmtId="0" fontId="4" fillId="0" borderId="78" xfId="62" applyFont="1" applyFill="1" applyBorder="1" applyAlignment="1" applyProtection="1">
      <alignment horizontal="left" vertical="center" shrinkToFit="1"/>
      <protection hidden="1"/>
    </xf>
    <xf numFmtId="0" fontId="14" fillId="0" borderId="18" xfId="62" applyFont="1" applyFill="1" applyBorder="1" applyAlignment="1" applyProtection="1">
      <alignment horizontal="center" vertical="center" textRotation="90"/>
      <protection hidden="1"/>
    </xf>
    <xf numFmtId="0" fontId="14" fillId="0" borderId="21" xfId="62" applyFont="1" applyFill="1" applyBorder="1" applyAlignment="1" applyProtection="1">
      <alignment horizontal="center" vertical="center" textRotation="90"/>
      <protection hidden="1"/>
    </xf>
    <xf numFmtId="0" fontId="14" fillId="0" borderId="22" xfId="62" applyFont="1" applyFill="1" applyBorder="1" applyAlignment="1" applyProtection="1">
      <alignment horizontal="center" vertical="center" textRotation="90"/>
      <protection hidden="1"/>
    </xf>
    <xf numFmtId="4" fontId="14" fillId="39" borderId="54" xfId="62" applyNumberFormat="1" applyFont="1" applyFill="1" applyBorder="1" applyAlignment="1" applyProtection="1">
      <alignment horizontal="right"/>
      <protection hidden="1"/>
    </xf>
    <xf numFmtId="4" fontId="14" fillId="39" borderId="55" xfId="62" applyNumberFormat="1" applyFont="1" applyFill="1" applyBorder="1" applyAlignment="1" applyProtection="1">
      <alignment horizontal="right"/>
      <protection hidden="1"/>
    </xf>
    <xf numFmtId="4" fontId="14" fillId="0" borderId="54" xfId="62" applyNumberFormat="1" applyFont="1" applyFill="1" applyBorder="1" applyAlignment="1" applyProtection="1">
      <alignment horizontal="center"/>
      <protection hidden="1"/>
    </xf>
    <xf numFmtId="4" fontId="14" fillId="0" borderId="55" xfId="62" applyNumberFormat="1" applyFont="1" applyFill="1" applyBorder="1" applyAlignment="1" applyProtection="1">
      <alignment horizontal="center"/>
      <protection hidden="1"/>
    </xf>
    <xf numFmtId="0" fontId="117" fillId="48" borderId="54" xfId="62" applyFont="1" applyFill="1" applyBorder="1" applyAlignment="1" applyProtection="1">
      <alignment horizontal="center"/>
      <protection hidden="1"/>
    </xf>
    <xf numFmtId="0" fontId="117" fillId="48" borderId="55" xfId="62" applyFont="1" applyFill="1" applyBorder="1" applyAlignment="1" applyProtection="1">
      <alignment horizontal="center"/>
      <protection hidden="1"/>
    </xf>
    <xf numFmtId="4" fontId="14" fillId="0" borderId="44" xfId="62" applyNumberFormat="1" applyFont="1" applyFill="1" applyBorder="1" applyAlignment="1" applyProtection="1">
      <alignment horizontal="right" vertical="center"/>
      <protection hidden="1"/>
    </xf>
    <xf numFmtId="4" fontId="14" fillId="39" borderId="37" xfId="62" applyNumberFormat="1" applyFont="1" applyFill="1" applyBorder="1" applyAlignment="1" applyProtection="1" quotePrefix="1">
      <alignment horizontal="right"/>
      <protection hidden="1"/>
    </xf>
    <xf numFmtId="4" fontId="14" fillId="0" borderId="35" xfId="62" applyNumberFormat="1" applyFont="1" applyFill="1" applyBorder="1" applyAlignment="1" applyProtection="1">
      <alignment horizontal="right"/>
      <protection hidden="1"/>
    </xf>
    <xf numFmtId="0" fontId="14" fillId="38" borderId="79" xfId="62" applyFont="1" applyFill="1" applyBorder="1" applyAlignment="1" applyProtection="1" quotePrefix="1">
      <alignment horizontal="center" shrinkToFit="1"/>
      <protection hidden="1"/>
    </xf>
    <xf numFmtId="0" fontId="14" fillId="38" borderId="80" xfId="62" applyFont="1" applyFill="1" applyBorder="1" applyAlignment="1" applyProtection="1" quotePrefix="1">
      <alignment horizontal="center" shrinkToFit="1"/>
      <protection hidden="1"/>
    </xf>
    <xf numFmtId="4" fontId="117" fillId="48" borderId="12" xfId="62" applyNumberFormat="1" applyFont="1" applyFill="1" applyBorder="1" applyAlignment="1" applyProtection="1">
      <alignment horizontal="right" vertical="center"/>
      <protection hidden="1"/>
    </xf>
    <xf numFmtId="4" fontId="117" fillId="48" borderId="39" xfId="62" applyNumberFormat="1" applyFont="1" applyFill="1" applyBorder="1" applyAlignment="1" applyProtection="1">
      <alignment horizontal="right" vertical="center"/>
      <protection hidden="1"/>
    </xf>
    <xf numFmtId="4" fontId="117" fillId="48" borderId="54" xfId="62" applyNumberFormat="1" applyFont="1" applyFill="1" applyBorder="1" applyAlignment="1" applyProtection="1">
      <alignment horizontal="right"/>
      <protection hidden="1"/>
    </xf>
    <xf numFmtId="4" fontId="117" fillId="48" borderId="55" xfId="62" applyNumberFormat="1" applyFont="1" applyFill="1" applyBorder="1" applyAlignment="1" applyProtection="1">
      <alignment horizontal="right"/>
      <protection hidden="1"/>
    </xf>
    <xf numFmtId="0" fontId="4" fillId="0" borderId="15" xfId="62" applyFont="1" applyFill="1" applyBorder="1" applyAlignment="1" applyProtection="1">
      <alignment horizontal="left" vertical="center" shrinkToFit="1"/>
      <protection hidden="1"/>
    </xf>
    <xf numFmtId="0" fontId="4" fillId="0" borderId="50" xfId="62" applyFont="1" applyFill="1" applyBorder="1" applyAlignment="1" applyProtection="1">
      <alignment horizontal="left" vertical="center" shrinkToFit="1"/>
      <protection hidden="1"/>
    </xf>
    <xf numFmtId="0" fontId="4" fillId="0" borderId="28" xfId="62" applyFont="1" applyFill="1" applyBorder="1" applyAlignment="1" applyProtection="1">
      <alignment horizontal="center" vertical="center"/>
      <protection hidden="1"/>
    </xf>
    <xf numFmtId="0" fontId="4" fillId="0" borderId="20" xfId="62" applyFont="1" applyFill="1" applyBorder="1" applyAlignment="1" applyProtection="1">
      <alignment horizontal="center" vertical="center"/>
      <protection hidden="1"/>
    </xf>
    <xf numFmtId="0" fontId="4" fillId="0" borderId="59" xfId="62" applyFont="1" applyFill="1" applyBorder="1" applyAlignment="1" applyProtection="1">
      <alignment horizontal="center" vertical="center"/>
      <protection hidden="1"/>
    </xf>
    <xf numFmtId="0" fontId="4" fillId="0" borderId="69" xfId="62" applyFont="1" applyFill="1" applyBorder="1" applyAlignment="1" applyProtection="1">
      <alignment horizontal="center" vertical="center"/>
      <protection hidden="1"/>
    </xf>
    <xf numFmtId="0" fontId="4" fillId="0" borderId="62" xfId="62" applyFont="1" applyFill="1" applyBorder="1" applyAlignment="1" applyProtection="1">
      <alignment horizontal="center" vertical="center"/>
      <protection hidden="1"/>
    </xf>
    <xf numFmtId="0" fontId="4" fillId="0" borderId="12" xfId="62" applyFont="1" applyFill="1" applyBorder="1" applyAlignment="1" applyProtection="1">
      <alignment horizontal="left" shrinkToFit="1"/>
      <protection hidden="1"/>
    </xf>
    <xf numFmtId="0" fontId="4" fillId="0" borderId="47" xfId="62" applyFont="1" applyFill="1" applyBorder="1" applyAlignment="1" applyProtection="1">
      <alignment horizontal="left" shrinkToFit="1"/>
      <protection hidden="1"/>
    </xf>
    <xf numFmtId="4" fontId="14" fillId="45" borderId="12" xfId="62" applyNumberFormat="1" applyFont="1" applyFill="1" applyBorder="1" applyAlignment="1" applyProtection="1">
      <alignment horizontal="right" vertical="center"/>
      <protection hidden="1"/>
    </xf>
    <xf numFmtId="4" fontId="14" fillId="45" borderId="39" xfId="62" applyNumberFormat="1" applyFont="1" applyFill="1" applyBorder="1" applyAlignment="1" applyProtection="1">
      <alignment horizontal="right" vertical="center"/>
      <protection hidden="1"/>
    </xf>
    <xf numFmtId="0" fontId="4" fillId="0" borderId="12" xfId="62" applyFont="1" applyFill="1" applyBorder="1" applyAlignment="1" applyProtection="1">
      <alignment horizontal="left" vertical="center" shrinkToFit="1"/>
      <protection hidden="1"/>
    </xf>
    <xf numFmtId="0" fontId="4" fillId="0" borderId="47" xfId="62" applyFont="1" applyFill="1" applyBorder="1" applyAlignment="1" applyProtection="1">
      <alignment horizontal="left" vertical="center" shrinkToFit="1"/>
      <protection hidden="1"/>
    </xf>
    <xf numFmtId="0" fontId="15" fillId="0" borderId="78" xfId="62" applyFont="1" applyFill="1" applyBorder="1" applyAlignment="1" applyProtection="1">
      <alignment horizontal="center" vertical="center"/>
      <protection hidden="1"/>
    </xf>
    <xf numFmtId="0" fontId="15" fillId="0" borderId="80" xfId="62" applyFont="1" applyFill="1" applyBorder="1" applyAlignment="1" applyProtection="1">
      <alignment horizontal="center" vertical="center"/>
      <protection hidden="1"/>
    </xf>
    <xf numFmtId="0" fontId="4" fillId="0" borderId="28" xfId="62" applyFont="1" applyFill="1" applyBorder="1" applyAlignment="1" applyProtection="1">
      <alignment horizontal="left" vertical="center" shrinkToFit="1"/>
      <protection hidden="1"/>
    </xf>
    <xf numFmtId="0" fontId="4" fillId="0" borderId="59" xfId="62" applyFont="1" applyFill="1" applyBorder="1" applyAlignment="1" applyProtection="1" quotePrefix="1">
      <alignment horizontal="left" vertical="center" shrinkToFit="1"/>
      <protection hidden="1"/>
    </xf>
    <xf numFmtId="0" fontId="14" fillId="39" borderId="28" xfId="62" applyFont="1" applyFill="1" applyBorder="1" applyAlignment="1" applyProtection="1">
      <alignment horizontal="left" vertical="center"/>
      <protection hidden="1"/>
    </xf>
    <xf numFmtId="0" fontId="14" fillId="0" borderId="20" xfId="62" applyFont="1" applyFill="1" applyBorder="1" applyAlignment="1" applyProtection="1">
      <alignment horizontal="left" vertical="center"/>
      <protection hidden="1"/>
    </xf>
    <xf numFmtId="0" fontId="14" fillId="0" borderId="59" xfId="62" applyFont="1" applyFill="1" applyBorder="1" applyAlignment="1" applyProtection="1">
      <alignment horizontal="left" vertical="center"/>
      <protection hidden="1"/>
    </xf>
    <xf numFmtId="0" fontId="4" fillId="0" borderId="18" xfId="62" applyFont="1" applyFill="1" applyBorder="1" applyAlignment="1" applyProtection="1">
      <alignment horizontal="left" vertical="center" wrapText="1" shrinkToFit="1"/>
      <protection hidden="1"/>
    </xf>
    <xf numFmtId="0" fontId="4" fillId="0" borderId="30" xfId="62" applyFont="1" applyFill="1" applyBorder="1" applyAlignment="1" applyProtection="1" quotePrefix="1">
      <alignment horizontal="left" vertical="center" shrinkToFit="1"/>
      <protection hidden="1"/>
    </xf>
    <xf numFmtId="0" fontId="4" fillId="0" borderId="22" xfId="62" applyFont="1" applyFill="1" applyBorder="1" applyAlignment="1" applyProtection="1" quotePrefix="1">
      <alignment horizontal="left" vertical="center" shrinkToFit="1"/>
      <protection hidden="1"/>
    </xf>
    <xf numFmtId="0" fontId="4" fillId="0" borderId="24" xfId="62" applyFont="1" applyFill="1" applyBorder="1" applyAlignment="1" applyProtection="1" quotePrefix="1">
      <alignment horizontal="left" vertical="center" shrinkToFit="1"/>
      <protection hidden="1"/>
    </xf>
    <xf numFmtId="0" fontId="4" fillId="0" borderId="28" xfId="62" applyFont="1" applyFill="1" applyBorder="1" applyAlignment="1" applyProtection="1" quotePrefix="1">
      <alignment horizontal="left" vertical="center"/>
      <protection hidden="1"/>
    </xf>
    <xf numFmtId="0" fontId="4" fillId="0" borderId="20" xfId="62" applyFont="1" applyFill="1" applyBorder="1" applyAlignment="1" applyProtection="1" quotePrefix="1">
      <alignment horizontal="left" vertical="center"/>
      <protection hidden="1"/>
    </xf>
    <xf numFmtId="0" fontId="4" fillId="0" borderId="59" xfId="62" applyFont="1" applyFill="1" applyBorder="1" applyAlignment="1" applyProtection="1" quotePrefix="1">
      <alignment horizontal="left" vertical="center"/>
      <protection hidden="1"/>
    </xf>
    <xf numFmtId="0" fontId="12" fillId="0" borderId="15" xfId="62" applyFont="1" applyFill="1" applyBorder="1" applyAlignment="1" applyProtection="1">
      <alignment horizontal="center" vertical="center"/>
      <protection hidden="1"/>
    </xf>
    <xf numFmtId="0" fontId="12" fillId="0" borderId="17" xfId="62" applyFont="1" applyFill="1" applyBorder="1" applyAlignment="1" applyProtection="1">
      <alignment horizontal="center" vertical="center"/>
      <protection hidden="1"/>
    </xf>
    <xf numFmtId="0" fontId="12" fillId="0" borderId="10" xfId="62" applyFont="1" applyFill="1" applyBorder="1" applyAlignment="1" applyProtection="1">
      <alignment horizontal="center"/>
      <protection hidden="1"/>
    </xf>
    <xf numFmtId="0" fontId="12" fillId="0" borderId="81" xfId="62" applyFont="1" applyFill="1" applyBorder="1" applyAlignment="1" applyProtection="1">
      <alignment horizontal="center"/>
      <protection hidden="1"/>
    </xf>
    <xf numFmtId="0" fontId="12" fillId="0" borderId="12" xfId="62" applyFont="1" applyFill="1" applyBorder="1" applyAlignment="1" applyProtection="1">
      <alignment horizontal="center" vertical="top"/>
      <protection hidden="1"/>
    </xf>
    <xf numFmtId="0" fontId="12" fillId="0" borderId="39" xfId="62" applyFont="1" applyFill="1" applyBorder="1" applyAlignment="1" applyProtection="1">
      <alignment horizontal="center" vertical="top"/>
      <protection hidden="1"/>
    </xf>
    <xf numFmtId="0" fontId="4" fillId="0" borderId="10" xfId="62" applyFont="1" applyFill="1" applyBorder="1" applyAlignment="1" applyProtection="1">
      <alignment horizontal="center"/>
      <protection hidden="1"/>
    </xf>
    <xf numFmtId="0" fontId="4" fillId="0" borderId="11" xfId="62" applyFont="1" applyFill="1" applyBorder="1" applyAlignment="1" applyProtection="1">
      <alignment horizontal="center"/>
      <protection hidden="1"/>
    </xf>
    <xf numFmtId="0" fontId="4" fillId="0" borderId="81" xfId="62" applyFont="1" applyFill="1" applyBorder="1" applyAlignment="1" applyProtection="1">
      <alignment horizontal="center"/>
      <protection hidden="1"/>
    </xf>
    <xf numFmtId="0" fontId="15" fillId="0" borderId="22" xfId="62" applyFont="1" applyFill="1" applyBorder="1" applyAlignment="1" applyProtection="1">
      <alignment horizontal="center" vertical="center"/>
      <protection hidden="1"/>
    </xf>
    <xf numFmtId="0" fontId="15" fillId="0" borderId="23" xfId="62" applyFont="1" applyFill="1" applyBorder="1" applyAlignment="1" applyProtection="1">
      <alignment horizontal="center" vertical="center"/>
      <protection hidden="1"/>
    </xf>
    <xf numFmtId="0" fontId="15" fillId="0" borderId="24" xfId="62" applyFont="1" applyFill="1" applyBorder="1" applyAlignment="1" applyProtection="1">
      <alignment horizontal="center" vertical="center"/>
      <protection hidden="1"/>
    </xf>
    <xf numFmtId="0" fontId="14" fillId="0" borderId="18" xfId="62" applyFont="1" applyFill="1" applyBorder="1" applyAlignment="1" applyProtection="1">
      <alignment horizontal="center"/>
      <protection hidden="1"/>
    </xf>
    <xf numFmtId="0" fontId="14" fillId="0" borderId="30" xfId="62" applyFont="1" applyFill="1" applyBorder="1" applyAlignment="1" applyProtection="1">
      <alignment horizontal="center"/>
      <protection hidden="1"/>
    </xf>
    <xf numFmtId="0" fontId="14" fillId="39" borderId="50" xfId="62" applyFont="1" applyFill="1" applyBorder="1" applyAlignment="1" applyProtection="1">
      <alignment horizontal="center" vertical="center"/>
      <protection hidden="1"/>
    </xf>
    <xf numFmtId="0" fontId="14" fillId="0" borderId="82" xfId="62" applyFont="1" applyFill="1" applyBorder="1" applyAlignment="1" applyProtection="1">
      <alignment horizontal="center" vertical="center"/>
      <protection hidden="1"/>
    </xf>
    <xf numFmtId="0" fontId="4" fillId="0" borderId="59" xfId="62" applyFont="1" applyFill="1" applyBorder="1" applyAlignment="1" applyProtection="1">
      <alignment horizontal="left" vertical="center" shrinkToFit="1"/>
      <protection hidden="1"/>
    </xf>
    <xf numFmtId="0" fontId="14" fillId="39" borderId="28" xfId="62" applyFont="1" applyFill="1" applyBorder="1" applyAlignment="1" applyProtection="1">
      <alignment horizontal="left"/>
      <protection hidden="1"/>
    </xf>
    <xf numFmtId="0" fontId="14" fillId="0" borderId="20" xfId="62" applyFont="1" applyFill="1" applyBorder="1" applyAlignment="1" applyProtection="1">
      <alignment horizontal="left"/>
      <protection hidden="1"/>
    </xf>
    <xf numFmtId="0" fontId="14" fillId="0" borderId="59" xfId="62" applyFont="1" applyFill="1" applyBorder="1" applyAlignment="1" applyProtection="1">
      <alignment horizontal="left"/>
      <protection hidden="1"/>
    </xf>
    <xf numFmtId="3" fontId="14" fillId="39" borderId="28" xfId="62" applyNumberFormat="1" applyFont="1" applyFill="1" applyBorder="1" applyAlignment="1" applyProtection="1">
      <alignment horizontal="left" shrinkToFit="1"/>
      <protection hidden="1"/>
    </xf>
    <xf numFmtId="0" fontId="14" fillId="0" borderId="20" xfId="62" applyFont="1" applyFill="1" applyBorder="1" applyAlignment="1" applyProtection="1">
      <alignment horizontal="left" shrinkToFit="1"/>
      <protection hidden="1"/>
    </xf>
    <xf numFmtId="0" fontId="14" fillId="0" borderId="59" xfId="62" applyFont="1" applyFill="1" applyBorder="1" applyAlignment="1" applyProtection="1">
      <alignment horizontal="left" shrinkToFit="1"/>
      <protection hidden="1"/>
    </xf>
    <xf numFmtId="0" fontId="12" fillId="0" borderId="22" xfId="62" applyFont="1" applyFill="1" applyBorder="1" applyAlignment="1" applyProtection="1">
      <alignment horizontal="center"/>
      <protection hidden="1"/>
    </xf>
    <xf numFmtId="0" fontId="12" fillId="0" borderId="23" xfId="62" applyFont="1" applyFill="1" applyBorder="1" applyAlignment="1" applyProtection="1">
      <alignment horizontal="center"/>
      <protection hidden="1"/>
    </xf>
    <xf numFmtId="0" fontId="4" fillId="0" borderId="10" xfId="62" applyFont="1" applyFill="1" applyBorder="1" applyAlignment="1" applyProtection="1">
      <alignment horizontal="center" vertical="center" wrapText="1"/>
      <protection hidden="1"/>
    </xf>
    <xf numFmtId="0" fontId="4" fillId="0" borderId="11" xfId="62" applyFont="1" applyFill="1" applyBorder="1" applyAlignment="1" applyProtection="1">
      <alignment horizontal="center" vertical="center" wrapText="1"/>
      <protection hidden="1"/>
    </xf>
    <xf numFmtId="0" fontId="4" fillId="0" borderId="81" xfId="62" applyFont="1" applyFill="1" applyBorder="1" applyAlignment="1" applyProtection="1">
      <alignment horizontal="center" vertical="center" wrapText="1"/>
      <protection hidden="1"/>
    </xf>
    <xf numFmtId="0" fontId="4" fillId="0" borderId="12" xfId="62" applyFont="1" applyFill="1" applyBorder="1" applyAlignment="1" applyProtection="1">
      <alignment horizontal="center" vertical="center" wrapText="1"/>
      <protection hidden="1"/>
    </xf>
    <xf numFmtId="0" fontId="4" fillId="0" borderId="13" xfId="62" applyFont="1" applyFill="1" applyBorder="1" applyAlignment="1" applyProtection="1">
      <alignment horizontal="center" vertical="center" wrapText="1"/>
      <protection hidden="1"/>
    </xf>
    <xf numFmtId="0" fontId="4" fillId="0" borderId="39" xfId="62" applyFont="1" applyFill="1" applyBorder="1" applyAlignment="1" applyProtection="1">
      <alignment horizontal="center" vertical="center" wrapText="1"/>
      <protection hidden="1"/>
    </xf>
    <xf numFmtId="0" fontId="14" fillId="0" borderId="21" xfId="62" applyFont="1" applyFill="1" applyBorder="1" applyAlignment="1" applyProtection="1">
      <alignment horizontal="center"/>
      <protection hidden="1"/>
    </xf>
    <xf numFmtId="0" fontId="14" fillId="0" borderId="0" xfId="62" applyFont="1" applyFill="1" applyBorder="1" applyAlignment="1" applyProtection="1">
      <alignment horizontal="center"/>
      <protection hidden="1"/>
    </xf>
    <xf numFmtId="0" fontId="14" fillId="0" borderId="32" xfId="62" applyFont="1" applyFill="1" applyBorder="1" applyAlignment="1" applyProtection="1">
      <alignment horizontal="center"/>
      <protection hidden="1"/>
    </xf>
    <xf numFmtId="0" fontId="4" fillId="0" borderId="21" xfId="62" applyFont="1" applyFill="1" applyBorder="1" applyAlignment="1" applyProtection="1">
      <alignment horizontal="center" vertical="center"/>
      <protection hidden="1"/>
    </xf>
    <xf numFmtId="0" fontId="4" fillId="0" borderId="0" xfId="62" applyFont="1" applyFill="1" applyBorder="1" applyAlignment="1" applyProtection="1">
      <alignment horizontal="center" vertical="center"/>
      <protection hidden="1"/>
    </xf>
    <xf numFmtId="0" fontId="4" fillId="0" borderId="18" xfId="62" applyFont="1" applyFill="1" applyBorder="1" applyAlignment="1" applyProtection="1">
      <alignment horizontal="center"/>
      <protection hidden="1"/>
    </xf>
    <xf numFmtId="0" fontId="4" fillId="0" borderId="19" xfId="62" applyFont="1" applyFill="1" applyBorder="1" applyAlignment="1" applyProtection="1">
      <alignment horizontal="center"/>
      <protection hidden="1"/>
    </xf>
    <xf numFmtId="0" fontId="4" fillId="0" borderId="10" xfId="62" applyFont="1" applyFill="1" applyBorder="1" applyAlignment="1" applyProtection="1" quotePrefix="1">
      <alignment horizontal="center" vertical="center" wrapText="1"/>
      <protection hidden="1"/>
    </xf>
    <xf numFmtId="0" fontId="4" fillId="0" borderId="11" xfId="62" applyFont="1" applyFill="1" applyBorder="1" applyAlignment="1" applyProtection="1" quotePrefix="1">
      <alignment horizontal="center" vertical="center" wrapText="1"/>
      <protection hidden="1"/>
    </xf>
    <xf numFmtId="0" fontId="4" fillId="0" borderId="81" xfId="62" applyFont="1" applyFill="1" applyBorder="1" applyAlignment="1" applyProtection="1" quotePrefix="1">
      <alignment horizontal="center" vertical="center" wrapText="1"/>
      <protection hidden="1"/>
    </xf>
    <xf numFmtId="0" fontId="4" fillId="0" borderId="12" xfId="62" applyFont="1" applyFill="1" applyBorder="1" applyAlignment="1" applyProtection="1" quotePrefix="1">
      <alignment horizontal="center" vertical="center" wrapText="1"/>
      <protection hidden="1"/>
    </xf>
    <xf numFmtId="0" fontId="4" fillId="0" borderId="13" xfId="62" applyFont="1" applyFill="1" applyBorder="1" applyAlignment="1" applyProtection="1" quotePrefix="1">
      <alignment horizontal="center" vertical="center" wrapText="1"/>
      <protection hidden="1"/>
    </xf>
    <xf numFmtId="0" fontId="4" fillId="0" borderId="39" xfId="62" applyFont="1" applyFill="1" applyBorder="1" applyAlignment="1" applyProtection="1" quotePrefix="1">
      <alignment horizontal="center" vertical="center" wrapText="1"/>
      <protection hidden="1"/>
    </xf>
    <xf numFmtId="0" fontId="15" fillId="0" borderId="36" xfId="62" applyFont="1" applyFill="1" applyBorder="1" applyAlignment="1" applyProtection="1">
      <alignment horizontal="center"/>
      <protection hidden="1"/>
    </xf>
    <xf numFmtId="0" fontId="15" fillId="0" borderId="0" xfId="62" applyFont="1" applyFill="1" applyBorder="1" applyAlignment="1" applyProtection="1">
      <alignment horizontal="center"/>
      <protection hidden="1"/>
    </xf>
    <xf numFmtId="0" fontId="15" fillId="0" borderId="14" xfId="62" applyFont="1" applyFill="1" applyBorder="1" applyAlignment="1" applyProtection="1">
      <alignment horizontal="center"/>
      <protection hidden="1"/>
    </xf>
    <xf numFmtId="177" fontId="14" fillId="48" borderId="36" xfId="62" applyNumberFormat="1" applyFont="1" applyFill="1" applyBorder="1" applyAlignment="1" applyProtection="1">
      <alignment horizontal="center" vertical="center"/>
      <protection hidden="1"/>
    </xf>
    <xf numFmtId="0" fontId="14" fillId="48" borderId="0" xfId="62" applyFont="1" applyFill="1" applyBorder="1" applyAlignment="1" applyProtection="1">
      <alignment horizontal="center" vertical="center"/>
      <protection hidden="1"/>
    </xf>
    <xf numFmtId="0" fontId="14" fillId="48" borderId="14" xfId="62" applyFont="1" applyFill="1" applyBorder="1" applyAlignment="1" applyProtection="1">
      <alignment horizontal="center" vertical="center"/>
      <protection hidden="1"/>
    </xf>
    <xf numFmtId="0" fontId="15" fillId="48" borderId="36" xfId="62" applyFont="1" applyFill="1" applyBorder="1" applyAlignment="1" applyProtection="1">
      <alignment horizontal="center"/>
      <protection hidden="1"/>
    </xf>
    <xf numFmtId="0" fontId="15" fillId="48" borderId="0" xfId="62" applyFont="1" applyFill="1" applyBorder="1" applyAlignment="1" applyProtection="1">
      <alignment horizontal="center"/>
      <protection hidden="1"/>
    </xf>
    <xf numFmtId="0" fontId="15" fillId="48" borderId="14" xfId="62" applyFont="1" applyFill="1" applyBorder="1" applyAlignment="1" applyProtection="1">
      <alignment horizontal="center"/>
      <protection hidden="1"/>
    </xf>
    <xf numFmtId="3" fontId="14" fillId="48" borderId="36" xfId="62" applyNumberFormat="1" applyFont="1" applyFill="1" applyBorder="1" applyAlignment="1" applyProtection="1" quotePrefix="1">
      <alignment horizontal="center"/>
      <protection hidden="1"/>
    </xf>
    <xf numFmtId="3" fontId="14" fillId="48" borderId="0" xfId="62" applyNumberFormat="1" applyFont="1" applyFill="1" applyBorder="1" applyAlignment="1" applyProtection="1" quotePrefix="1">
      <alignment horizontal="center"/>
      <protection hidden="1"/>
    </xf>
    <xf numFmtId="3" fontId="14" fillId="48" borderId="14" xfId="62" applyNumberFormat="1" applyFont="1" applyFill="1" applyBorder="1" applyAlignment="1" applyProtection="1" quotePrefix="1">
      <alignment horizontal="center"/>
      <protection hidden="1"/>
    </xf>
    <xf numFmtId="0" fontId="15" fillId="48" borderId="32" xfId="62" applyFont="1" applyFill="1" applyBorder="1" applyAlignment="1" applyProtection="1">
      <alignment horizontal="center"/>
      <protection hidden="1"/>
    </xf>
    <xf numFmtId="0" fontId="14" fillId="48" borderId="0" xfId="62" applyFont="1" applyFill="1" applyBorder="1" applyAlignment="1" applyProtection="1" quotePrefix="1">
      <alignment horizontal="center"/>
      <protection hidden="1"/>
    </xf>
    <xf numFmtId="0" fontId="14" fillId="48" borderId="32" xfId="62" applyFont="1" applyFill="1" applyBorder="1" applyAlignment="1" applyProtection="1" quotePrefix="1">
      <alignment horizontal="center"/>
      <protection hidden="1"/>
    </xf>
    <xf numFmtId="3" fontId="15" fillId="48" borderId="37" xfId="62" applyNumberFormat="1" applyFont="1" applyFill="1" applyBorder="1" applyAlignment="1" applyProtection="1" quotePrefix="1">
      <alignment horizontal="center"/>
      <protection hidden="1"/>
    </xf>
    <xf numFmtId="0" fontId="15" fillId="48" borderId="34" xfId="62" applyFont="1" applyFill="1" applyBorder="1" applyAlignment="1" applyProtection="1" quotePrefix="1">
      <alignment horizontal="center"/>
      <protection hidden="1"/>
    </xf>
    <xf numFmtId="0" fontId="15" fillId="48" borderId="35" xfId="62" applyFont="1" applyFill="1" applyBorder="1" applyAlignment="1" applyProtection="1" quotePrefix="1">
      <alignment horizontal="center"/>
      <protection hidden="1"/>
    </xf>
    <xf numFmtId="0" fontId="15" fillId="0" borderId="32" xfId="62" applyFont="1" applyFill="1" applyBorder="1" applyAlignment="1" applyProtection="1">
      <alignment horizontal="center"/>
      <protection hidden="1"/>
    </xf>
    <xf numFmtId="177" fontId="14" fillId="48" borderId="36" xfId="62" applyNumberFormat="1" applyFont="1" applyFill="1" applyBorder="1" applyAlignment="1" applyProtection="1" quotePrefix="1">
      <alignment horizontal="center" vertical="center"/>
      <protection hidden="1"/>
    </xf>
    <xf numFmtId="177" fontId="14" fillId="48" borderId="0" xfId="62" applyNumberFormat="1" applyFont="1" applyFill="1" applyBorder="1" applyAlignment="1" applyProtection="1" quotePrefix="1">
      <alignment horizontal="center" vertical="center"/>
      <protection hidden="1"/>
    </xf>
    <xf numFmtId="177" fontId="14" fillId="48" borderId="32" xfId="62" applyNumberFormat="1" applyFont="1" applyFill="1" applyBorder="1" applyAlignment="1" applyProtection="1" quotePrefix="1">
      <alignment horizontal="center" vertical="center"/>
      <protection hidden="1"/>
    </xf>
    <xf numFmtId="4" fontId="14" fillId="48" borderId="21" xfId="62" applyNumberFormat="1" applyFont="1" applyFill="1" applyBorder="1" applyAlignment="1" applyProtection="1">
      <alignment horizontal="right" vertical="center"/>
      <protection hidden="1"/>
    </xf>
    <xf numFmtId="4" fontId="14" fillId="48" borderId="14" xfId="62" applyNumberFormat="1" applyFont="1" applyFill="1" applyBorder="1" applyAlignment="1" applyProtection="1">
      <alignment horizontal="right" vertical="center"/>
      <protection hidden="1"/>
    </xf>
    <xf numFmtId="4" fontId="14" fillId="48" borderId="22" xfId="62" applyNumberFormat="1" applyFont="1" applyFill="1" applyBorder="1" applyAlignment="1" applyProtection="1">
      <alignment horizontal="right" vertical="center"/>
      <protection hidden="1"/>
    </xf>
    <xf numFmtId="4" fontId="14" fillId="48" borderId="24" xfId="62" applyNumberFormat="1" applyFont="1" applyFill="1" applyBorder="1" applyAlignment="1" applyProtection="1">
      <alignment horizontal="right" vertical="center"/>
      <protection hidden="1"/>
    </xf>
    <xf numFmtId="0" fontId="14" fillId="0" borderId="28" xfId="62" applyFont="1" applyFill="1" applyBorder="1" applyAlignment="1" applyProtection="1">
      <alignment horizontal="center" vertical="center"/>
      <protection hidden="1"/>
    </xf>
    <xf numFmtId="0" fontId="14" fillId="0" borderId="20" xfId="62" applyFont="1" applyFill="1" applyBorder="1" applyAlignment="1" applyProtection="1">
      <alignment horizontal="center" vertical="center"/>
      <protection hidden="1"/>
    </xf>
    <xf numFmtId="175" fontId="14" fillId="0" borderId="50" xfId="62" applyNumberFormat="1" applyFont="1" applyFill="1" applyBorder="1" applyAlignment="1" applyProtection="1">
      <alignment horizontal="center" shrinkToFit="1"/>
      <protection hidden="1"/>
    </xf>
    <xf numFmtId="175" fontId="14" fillId="0" borderId="83" xfId="62" applyNumberFormat="1" applyFont="1" applyFill="1" applyBorder="1" applyAlignment="1" applyProtection="1">
      <alignment horizontal="center" shrinkToFit="1"/>
      <protection hidden="1"/>
    </xf>
    <xf numFmtId="175" fontId="14" fillId="0" borderId="84" xfId="62" applyNumberFormat="1" applyFont="1" applyFill="1" applyBorder="1" applyAlignment="1" applyProtection="1">
      <alignment horizontal="center" shrinkToFit="1"/>
      <protection hidden="1"/>
    </xf>
    <xf numFmtId="0" fontId="15" fillId="0" borderId="18" xfId="62" applyFont="1" applyFill="1" applyBorder="1" applyAlignment="1" applyProtection="1">
      <alignment horizontal="center" vertical="center" wrapText="1"/>
      <protection hidden="1"/>
    </xf>
    <xf numFmtId="0" fontId="14" fillId="0" borderId="28" xfId="62" applyFont="1" applyFill="1" applyBorder="1" applyAlignment="1" applyProtection="1">
      <alignment horizontal="right" vertical="center"/>
      <protection hidden="1"/>
    </xf>
    <xf numFmtId="0" fontId="14" fillId="0" borderId="20" xfId="62" applyFont="1" applyFill="1" applyBorder="1" applyAlignment="1" applyProtection="1">
      <alignment horizontal="right" vertical="center"/>
      <protection hidden="1"/>
    </xf>
    <xf numFmtId="0" fontId="14" fillId="0" borderId="59" xfId="62" applyFont="1" applyFill="1" applyBorder="1" applyAlignment="1" applyProtection="1">
      <alignment horizontal="right" vertical="center"/>
      <protection hidden="1"/>
    </xf>
    <xf numFmtId="0" fontId="14" fillId="0" borderId="23" xfId="62" applyFont="1" applyFill="1" applyBorder="1" applyAlignment="1" applyProtection="1">
      <alignment horizontal="right" vertical="center"/>
      <protection hidden="1"/>
    </xf>
    <xf numFmtId="0" fontId="4" fillId="0" borderId="84" xfId="62" applyFont="1" applyFill="1" applyBorder="1" applyAlignment="1" applyProtection="1" quotePrefix="1">
      <alignment horizontal="center" vertical="center" wrapText="1"/>
      <protection hidden="1"/>
    </xf>
    <xf numFmtId="0" fontId="4" fillId="0" borderId="17" xfId="62" applyFont="1" applyFill="1" applyBorder="1" applyAlignment="1" applyProtection="1" quotePrefix="1">
      <alignment horizontal="center" vertical="center" wrapText="1"/>
      <protection hidden="1"/>
    </xf>
    <xf numFmtId="4" fontId="14" fillId="0" borderId="28" xfId="62" applyNumberFormat="1" applyFont="1" applyFill="1" applyBorder="1" applyAlignment="1" applyProtection="1">
      <alignment horizontal="right" vertical="center"/>
      <protection hidden="1"/>
    </xf>
    <xf numFmtId="4" fontId="14" fillId="0" borderId="59" xfId="62" applyNumberFormat="1" applyFont="1" applyFill="1" applyBorder="1" applyAlignment="1" applyProtection="1">
      <alignment horizontal="right" vertical="center"/>
      <protection hidden="1"/>
    </xf>
    <xf numFmtId="0" fontId="4" fillId="0" borderId="38" xfId="62" applyFont="1" applyFill="1" applyBorder="1" applyAlignment="1" applyProtection="1">
      <alignment horizontal="center"/>
      <protection hidden="1"/>
    </xf>
    <xf numFmtId="0" fontId="15" fillId="0" borderId="0" xfId="62" applyFont="1" applyFill="1" applyBorder="1" applyAlignment="1" applyProtection="1">
      <alignment horizontal="center" vertical="center" shrinkToFit="1"/>
      <protection hidden="1"/>
    </xf>
    <xf numFmtId="0" fontId="15" fillId="0" borderId="19" xfId="62" applyFont="1" applyFill="1" applyBorder="1" applyAlignment="1" applyProtection="1">
      <alignment horizontal="center" vertical="center" wrapText="1"/>
      <protection hidden="1"/>
    </xf>
    <xf numFmtId="0" fontId="15" fillId="0" borderId="22" xfId="62" applyFont="1" applyFill="1" applyBorder="1" applyAlignment="1" applyProtection="1">
      <alignment horizontal="center" vertical="center" wrapText="1"/>
      <protection hidden="1"/>
    </xf>
    <xf numFmtId="0" fontId="15" fillId="0" borderId="23" xfId="62" applyFont="1" applyFill="1" applyBorder="1" applyAlignment="1" applyProtection="1">
      <alignment horizontal="center" vertical="center" wrapText="1"/>
      <protection hidden="1"/>
    </xf>
    <xf numFmtId="0" fontId="15" fillId="0" borderId="85" xfId="62" applyFont="1" applyFill="1" applyBorder="1" applyAlignment="1" applyProtection="1">
      <alignment horizontal="center" vertical="center"/>
      <protection hidden="1"/>
    </xf>
    <xf numFmtId="0" fontId="15" fillId="0" borderId="46" xfId="62" applyFont="1" applyFill="1" applyBorder="1" applyAlignment="1" applyProtection="1">
      <alignment horizontal="center" vertical="center"/>
      <protection hidden="1"/>
    </xf>
    <xf numFmtId="0" fontId="15" fillId="0" borderId="86" xfId="62" applyFont="1" applyFill="1" applyBorder="1" applyAlignment="1" applyProtection="1">
      <alignment horizontal="center" vertical="center"/>
      <protection hidden="1"/>
    </xf>
    <xf numFmtId="0" fontId="15" fillId="0" borderId="37" xfId="62" applyFont="1" applyFill="1" applyBorder="1" applyAlignment="1" applyProtection="1">
      <alignment horizontal="center" vertical="center"/>
      <protection hidden="1"/>
    </xf>
    <xf numFmtId="0" fontId="15" fillId="48" borderId="18" xfId="62" applyFont="1" applyFill="1" applyBorder="1" applyAlignment="1" applyProtection="1">
      <alignment horizontal="center" vertical="center" shrinkToFit="1"/>
      <protection hidden="1"/>
    </xf>
    <xf numFmtId="0" fontId="15" fillId="48" borderId="19" xfId="62" applyFont="1" applyFill="1" applyBorder="1" applyAlignment="1" applyProtection="1">
      <alignment horizontal="center" vertical="center" shrinkToFit="1"/>
      <protection hidden="1"/>
    </xf>
    <xf numFmtId="0" fontId="15" fillId="48" borderId="30" xfId="62" applyFont="1" applyFill="1" applyBorder="1" applyAlignment="1" applyProtection="1">
      <alignment horizontal="center" vertical="center" shrinkToFit="1"/>
      <protection hidden="1"/>
    </xf>
    <xf numFmtId="0" fontId="15" fillId="48" borderId="22" xfId="62" applyFont="1" applyFill="1" applyBorder="1" applyAlignment="1" applyProtection="1">
      <alignment horizontal="center" vertical="center" shrinkToFit="1"/>
      <protection hidden="1"/>
    </xf>
    <xf numFmtId="0" fontId="15" fillId="48" borderId="23" xfId="62" applyFont="1" applyFill="1" applyBorder="1" applyAlignment="1" applyProtection="1">
      <alignment horizontal="center" vertical="center" shrinkToFit="1"/>
      <protection hidden="1"/>
    </xf>
    <xf numFmtId="0" fontId="15" fillId="48" borderId="24" xfId="62" applyFont="1" applyFill="1" applyBorder="1" applyAlignment="1" applyProtection="1">
      <alignment horizontal="center" vertical="center" shrinkToFit="1"/>
      <protection hidden="1"/>
    </xf>
    <xf numFmtId="175" fontId="14" fillId="0" borderId="47" xfId="62" applyNumberFormat="1" applyFont="1" applyFill="1" applyBorder="1" applyAlignment="1" applyProtection="1">
      <alignment horizontal="center" shrinkToFit="1"/>
      <protection hidden="1"/>
    </xf>
    <xf numFmtId="175" fontId="14" fillId="0" borderId="49" xfId="62" applyNumberFormat="1" applyFont="1" applyFill="1" applyBorder="1" applyAlignment="1" applyProtection="1">
      <alignment horizontal="center" shrinkToFit="1"/>
      <protection hidden="1"/>
    </xf>
    <xf numFmtId="175" fontId="14" fillId="0" borderId="43" xfId="62" applyNumberFormat="1" applyFont="1" applyFill="1" applyBorder="1" applyAlignment="1" applyProtection="1">
      <alignment horizontal="center" shrinkToFit="1"/>
      <protection hidden="1"/>
    </xf>
    <xf numFmtId="0" fontId="14" fillId="0" borderId="50" xfId="62" applyFont="1" applyFill="1" applyBorder="1" applyAlignment="1" applyProtection="1">
      <alignment horizontal="center" vertical="center" shrinkToFit="1"/>
      <protection hidden="1"/>
    </xf>
    <xf numFmtId="0" fontId="14" fillId="0" borderId="83" xfId="62" applyFont="1" applyFill="1" applyBorder="1" applyAlignment="1" applyProtection="1">
      <alignment horizontal="center" vertical="center" shrinkToFit="1"/>
      <protection hidden="1"/>
    </xf>
    <xf numFmtId="0" fontId="14" fillId="0" borderId="84" xfId="62" applyFont="1" applyFill="1" applyBorder="1" applyAlignment="1" applyProtection="1">
      <alignment horizontal="center" vertical="center" shrinkToFit="1"/>
      <protection hidden="1"/>
    </xf>
    <xf numFmtId="4" fontId="14" fillId="48" borderId="54" xfId="62" applyNumberFormat="1" applyFont="1" applyFill="1" applyBorder="1" applyAlignment="1" applyProtection="1">
      <alignment horizontal="right"/>
      <protection hidden="1"/>
    </xf>
    <xf numFmtId="0" fontId="4" fillId="0" borderId="87" xfId="62" applyFont="1" applyFill="1" applyBorder="1" applyAlignment="1" applyProtection="1">
      <alignment horizontal="center" vertical="center" wrapText="1"/>
      <protection hidden="1"/>
    </xf>
    <xf numFmtId="0" fontId="4" fillId="0" borderId="72" xfId="62" applyFont="1" applyFill="1" applyBorder="1" applyAlignment="1" applyProtection="1" quotePrefix="1">
      <alignment horizontal="center" vertical="center" wrapText="1"/>
      <protection hidden="1"/>
    </xf>
    <xf numFmtId="0" fontId="14" fillId="0" borderId="18" xfId="62" applyFont="1" applyFill="1" applyBorder="1" applyAlignment="1" applyProtection="1">
      <alignment horizontal="center" vertical="center"/>
      <protection hidden="1"/>
    </xf>
    <xf numFmtId="0" fontId="14" fillId="0" borderId="19" xfId="62" applyFont="1" applyFill="1" applyBorder="1" applyAlignment="1" applyProtection="1">
      <alignment horizontal="center" vertical="center"/>
      <protection hidden="1"/>
    </xf>
    <xf numFmtId="0" fontId="14" fillId="0" borderId="0" xfId="62" applyFont="1" applyFill="1" applyBorder="1" applyAlignment="1" applyProtection="1">
      <alignment horizontal="center" vertical="center"/>
      <protection hidden="1"/>
    </xf>
    <xf numFmtId="0" fontId="14" fillId="0" borderId="14" xfId="62" applyFont="1" applyFill="1" applyBorder="1" applyAlignment="1" applyProtection="1">
      <alignment horizontal="center" vertical="center"/>
      <protection hidden="1"/>
    </xf>
    <xf numFmtId="0" fontId="15" fillId="0" borderId="47" xfId="62" applyFont="1" applyFill="1" applyBorder="1" applyAlignment="1" applyProtection="1">
      <alignment horizontal="center" vertical="center" wrapText="1"/>
      <protection hidden="1"/>
    </xf>
    <xf numFmtId="0" fontId="15" fillId="0" borderId="49" xfId="62" applyFont="1" applyFill="1" applyBorder="1" applyAlignment="1" applyProtection="1">
      <alignment horizontal="center" vertical="center" wrapText="1"/>
      <protection hidden="1"/>
    </xf>
    <xf numFmtId="0" fontId="4" fillId="0" borderId="22" xfId="62" applyFont="1" applyFill="1" applyBorder="1" applyAlignment="1" applyProtection="1">
      <alignment horizontal="center" vertical="center"/>
      <protection hidden="1"/>
    </xf>
    <xf numFmtId="0" fontId="4" fillId="0" borderId="24" xfId="62" applyFont="1" applyFill="1" applyBorder="1" applyAlignment="1" applyProtection="1">
      <alignment horizontal="center" vertical="center"/>
      <protection hidden="1"/>
    </xf>
    <xf numFmtId="0" fontId="15" fillId="0" borderId="11" xfId="62" applyFont="1" applyFill="1" applyBorder="1" applyAlignment="1" applyProtection="1">
      <alignment horizontal="center" vertical="center"/>
      <protection hidden="1"/>
    </xf>
    <xf numFmtId="0" fontId="15" fillId="0" borderId="81" xfId="62" applyFont="1" applyFill="1" applyBorder="1" applyAlignment="1" applyProtection="1">
      <alignment horizontal="center" vertical="center"/>
      <protection hidden="1"/>
    </xf>
    <xf numFmtId="0" fontId="15" fillId="0" borderId="23" xfId="62" applyFont="1" applyFill="1" applyBorder="1" applyAlignment="1" applyProtection="1">
      <alignment horizontal="center" vertical="center" shrinkToFit="1"/>
      <protection hidden="1"/>
    </xf>
    <xf numFmtId="0" fontId="15" fillId="0" borderId="28" xfId="62" applyFont="1" applyFill="1" applyBorder="1" applyAlignment="1" applyProtection="1">
      <alignment horizontal="center" vertical="center" wrapText="1"/>
      <protection hidden="1"/>
    </xf>
    <xf numFmtId="0" fontId="15" fillId="0" borderId="20" xfId="62" applyFont="1" applyFill="1" applyBorder="1" applyAlignment="1" applyProtection="1">
      <alignment horizontal="center" vertical="center" wrapText="1"/>
      <protection hidden="1"/>
    </xf>
    <xf numFmtId="0" fontId="15" fillId="0" borderId="59" xfId="62" applyFont="1" applyFill="1" applyBorder="1" applyAlignment="1" applyProtection="1">
      <alignment horizontal="center" vertical="center" wrapText="1"/>
      <protection hidden="1"/>
    </xf>
    <xf numFmtId="0" fontId="15" fillId="0" borderId="22" xfId="62" applyFont="1" applyFill="1" applyBorder="1" applyAlignment="1" applyProtection="1" quotePrefix="1">
      <alignment horizontal="center" vertical="center"/>
      <protection hidden="1"/>
    </xf>
    <xf numFmtId="0" fontId="15" fillId="0" borderId="23" xfId="62" applyFont="1" applyFill="1" applyBorder="1" applyAlignment="1" applyProtection="1" quotePrefix="1">
      <alignment horizontal="center" vertical="center"/>
      <protection hidden="1"/>
    </xf>
    <xf numFmtId="0" fontId="14" fillId="0" borderId="22" xfId="62" applyFont="1" applyFill="1" applyBorder="1" applyAlignment="1" applyProtection="1" quotePrefix="1">
      <alignment horizontal="center" shrinkToFit="1"/>
      <protection hidden="1"/>
    </xf>
    <xf numFmtId="0" fontId="14" fillId="0" borderId="23" xfId="62" applyFont="1" applyFill="1" applyBorder="1" applyAlignment="1" applyProtection="1" quotePrefix="1">
      <alignment horizontal="center" shrinkToFit="1"/>
      <protection hidden="1"/>
    </xf>
    <xf numFmtId="0" fontId="14" fillId="0" borderId="88" xfId="62" applyFont="1" applyFill="1" applyBorder="1" applyAlignment="1" applyProtection="1" quotePrefix="1">
      <alignment horizontal="center" shrinkToFit="1"/>
      <protection hidden="1"/>
    </xf>
    <xf numFmtId="0" fontId="14" fillId="0" borderId="22" xfId="62" applyFont="1" applyFill="1" applyBorder="1" applyAlignment="1" applyProtection="1">
      <alignment horizontal="right" vertical="center"/>
      <protection hidden="1"/>
    </xf>
    <xf numFmtId="0" fontId="14" fillId="0" borderId="24" xfId="62" applyFont="1" applyFill="1" applyBorder="1" applyAlignment="1" applyProtection="1">
      <alignment horizontal="right" vertical="center"/>
      <protection hidden="1"/>
    </xf>
    <xf numFmtId="0" fontId="32" fillId="46" borderId="0" xfId="59" applyFont="1" applyFill="1" applyBorder="1" applyAlignment="1">
      <alignment horizontal="left" vertical="top" wrapText="1"/>
      <protection/>
    </xf>
    <xf numFmtId="0" fontId="33" fillId="46" borderId="0" xfId="59" applyFont="1" applyFill="1" applyBorder="1" applyAlignment="1">
      <alignment horizontal="left"/>
      <protection/>
    </xf>
    <xf numFmtId="0" fontId="33" fillId="46" borderId="32" xfId="59" applyFont="1" applyFill="1" applyBorder="1" applyAlignment="1">
      <alignment horizontal="left"/>
      <protection/>
    </xf>
    <xf numFmtId="175" fontId="33" fillId="46" borderId="36" xfId="59" applyNumberFormat="1" applyFont="1" applyFill="1" applyBorder="1" applyAlignment="1">
      <alignment horizontal="center"/>
      <protection/>
    </xf>
    <xf numFmtId="175" fontId="33" fillId="46" borderId="0" xfId="59" applyNumberFormat="1" applyFont="1" applyFill="1" applyBorder="1" applyAlignment="1">
      <alignment horizontal="center"/>
      <protection/>
    </xf>
    <xf numFmtId="175" fontId="33" fillId="46" borderId="32" xfId="59" applyNumberFormat="1" applyFont="1" applyFill="1" applyBorder="1" applyAlignment="1">
      <alignment horizontal="center"/>
      <protection/>
    </xf>
    <xf numFmtId="0" fontId="33" fillId="46" borderId="36" xfId="59" applyFont="1" applyFill="1" applyBorder="1" applyAlignment="1">
      <alignment horizontal="center"/>
      <protection/>
    </xf>
    <xf numFmtId="0" fontId="33" fillId="46" borderId="0" xfId="59" applyFont="1" applyFill="1" applyBorder="1" applyAlignment="1">
      <alignment horizontal="center"/>
      <protection/>
    </xf>
    <xf numFmtId="0" fontId="33" fillId="46" borderId="32" xfId="59" applyFont="1" applyFill="1" applyBorder="1" applyAlignment="1">
      <alignment horizontal="center"/>
      <protection/>
    </xf>
    <xf numFmtId="168" fontId="33" fillId="46" borderId="0" xfId="59" applyNumberFormat="1" applyFont="1" applyFill="1" applyBorder="1" applyAlignment="1">
      <alignment horizontal="left"/>
      <protection/>
    </xf>
    <xf numFmtId="3" fontId="33" fillId="46" borderId="0" xfId="59" applyNumberFormat="1" applyFont="1" applyFill="1" applyBorder="1" applyAlignment="1">
      <alignment horizontal="left"/>
      <protection/>
    </xf>
    <xf numFmtId="0" fontId="30" fillId="46" borderId="0" xfId="59" applyFont="1" applyFill="1" applyBorder="1" applyAlignment="1">
      <alignment horizontal="center" vertical="center"/>
      <protection/>
    </xf>
    <xf numFmtId="0" fontId="123" fillId="52" borderId="47" xfId="59" applyFont="1" applyFill="1" applyBorder="1" applyAlignment="1">
      <alignment horizontal="left" vertical="center"/>
      <protection/>
    </xf>
    <xf numFmtId="0" fontId="123" fillId="52" borderId="49" xfId="59" applyFont="1" applyFill="1" applyBorder="1" applyAlignment="1">
      <alignment horizontal="left" vertical="center"/>
      <protection/>
    </xf>
    <xf numFmtId="0" fontId="123" fillId="52" borderId="43" xfId="59" applyFont="1" applyFill="1" applyBorder="1" applyAlignment="1">
      <alignment horizontal="left" vertical="center"/>
      <protection/>
    </xf>
    <xf numFmtId="0" fontId="33" fillId="46" borderId="47" xfId="59" applyFont="1" applyFill="1" applyBorder="1" applyAlignment="1">
      <alignment horizontal="left" vertical="center"/>
      <protection/>
    </xf>
    <xf numFmtId="0" fontId="33" fillId="46" borderId="49" xfId="59" applyFont="1" applyFill="1" applyBorder="1" applyAlignment="1">
      <alignment horizontal="left" vertical="center"/>
      <protection/>
    </xf>
    <xf numFmtId="0" fontId="33" fillId="46" borderId="43" xfId="59" applyFont="1" applyFill="1" applyBorder="1" applyAlignment="1">
      <alignment horizontal="left" vertical="center"/>
      <protection/>
    </xf>
    <xf numFmtId="0" fontId="128" fillId="52" borderId="38" xfId="59" applyFont="1" applyFill="1" applyBorder="1" applyAlignment="1">
      <alignment horizontal="center" vertical="center" textRotation="90"/>
      <protection/>
    </xf>
    <xf numFmtId="0" fontId="128" fillId="52" borderId="57" xfId="59" applyFont="1" applyFill="1" applyBorder="1" applyAlignment="1">
      <alignment horizontal="center" vertical="center" textRotation="90"/>
      <protection/>
    </xf>
    <xf numFmtId="0" fontId="128" fillId="52" borderId="44" xfId="59" applyFont="1" applyFill="1" applyBorder="1" applyAlignment="1">
      <alignment horizontal="center" vertical="center" textRotation="90"/>
      <protection/>
    </xf>
    <xf numFmtId="0" fontId="33" fillId="46" borderId="37" xfId="59" applyFont="1" applyFill="1" applyBorder="1" applyAlignment="1">
      <alignment horizontal="center" vertical="center"/>
      <protection/>
    </xf>
    <xf numFmtId="0" fontId="33" fillId="46" borderId="34" xfId="59" applyFont="1" applyFill="1" applyBorder="1" applyAlignment="1">
      <alignment horizontal="center" vertical="center"/>
      <protection/>
    </xf>
    <xf numFmtId="0" fontId="33" fillId="46" borderId="35" xfId="59" applyFont="1" applyFill="1" applyBorder="1" applyAlignment="1">
      <alignment horizontal="center" vertical="center"/>
      <protection/>
    </xf>
    <xf numFmtId="0" fontId="33" fillId="46" borderId="47" xfId="59" applyFont="1" applyFill="1" applyBorder="1" applyAlignment="1">
      <alignment vertical="center" wrapText="1"/>
      <protection/>
    </xf>
    <xf numFmtId="0" fontId="33" fillId="46" borderId="49" xfId="59" applyFont="1" applyFill="1" applyBorder="1" applyAlignment="1">
      <alignment vertical="center"/>
      <protection/>
    </xf>
    <xf numFmtId="0" fontId="33" fillId="46" borderId="43" xfId="59" applyFont="1" applyFill="1" applyBorder="1" applyAlignment="1">
      <alignment vertical="center"/>
      <protection/>
    </xf>
    <xf numFmtId="4" fontId="33" fillId="46" borderId="47" xfId="59" applyNumberFormat="1" applyFont="1" applyFill="1" applyBorder="1" applyAlignment="1">
      <alignment horizontal="right" vertical="center"/>
      <protection/>
    </xf>
    <xf numFmtId="0" fontId="33" fillId="46" borderId="49" xfId="59" applyFont="1" applyFill="1" applyBorder="1" applyAlignment="1">
      <alignment horizontal="right" vertical="center"/>
      <protection/>
    </xf>
    <xf numFmtId="14" fontId="33" fillId="46" borderId="47" xfId="59" applyNumberFormat="1" applyFont="1" applyFill="1" applyBorder="1" applyAlignment="1">
      <alignment horizontal="left" vertical="center"/>
      <protection/>
    </xf>
    <xf numFmtId="0" fontId="33" fillId="46" borderId="47" xfId="59" applyFont="1" applyFill="1" applyBorder="1" applyAlignment="1">
      <alignment horizontal="center" vertical="center"/>
      <protection/>
    </xf>
    <xf numFmtId="0" fontId="33" fillId="46" borderId="49" xfId="59" applyFont="1" applyFill="1" applyBorder="1" applyAlignment="1">
      <alignment horizontal="center" vertical="center"/>
      <protection/>
    </xf>
    <xf numFmtId="178" fontId="33" fillId="46" borderId="49" xfId="59" applyNumberFormat="1" applyFont="1" applyFill="1" applyBorder="1" applyAlignment="1">
      <alignment horizontal="center" vertical="center"/>
      <protection/>
    </xf>
    <xf numFmtId="3" fontId="33" fillId="46" borderId="0" xfId="59" applyNumberFormat="1" applyFont="1" applyFill="1" applyBorder="1" applyAlignment="1">
      <alignment vertical="center" wrapText="1" shrinkToFit="1"/>
      <protection/>
    </xf>
    <xf numFmtId="3" fontId="33" fillId="46" borderId="32" xfId="59" applyNumberFormat="1" applyFont="1" applyFill="1" applyBorder="1" applyAlignment="1">
      <alignment vertical="center" wrapText="1" shrinkToFit="1"/>
      <protection/>
    </xf>
    <xf numFmtId="173" fontId="33" fillId="46" borderId="47" xfId="62" applyNumberFormat="1" applyFont="1" applyFill="1" applyBorder="1" applyAlignment="1" applyProtection="1" quotePrefix="1">
      <alignment horizontal="left" vertical="center"/>
      <protection hidden="1"/>
    </xf>
    <xf numFmtId="173" fontId="33" fillId="46" borderId="49" xfId="62" applyNumberFormat="1" applyFont="1" applyFill="1" applyBorder="1" applyAlignment="1" applyProtection="1" quotePrefix="1">
      <alignment horizontal="left" vertical="center"/>
      <protection hidden="1"/>
    </xf>
    <xf numFmtId="173" fontId="33" fillId="46" borderId="43" xfId="62" applyNumberFormat="1" applyFont="1" applyFill="1" applyBorder="1" applyAlignment="1" applyProtection="1" quotePrefix="1">
      <alignment horizontal="left" vertical="center"/>
      <protection hidden="1"/>
    </xf>
    <xf numFmtId="0" fontId="0" fillId="46" borderId="0" xfId="0" applyFont="1" applyFill="1" applyBorder="1" applyAlignment="1">
      <alignment horizontal="center"/>
    </xf>
    <xf numFmtId="0" fontId="0" fillId="46" borderId="0" xfId="0" applyFill="1" applyBorder="1" applyAlignment="1">
      <alignment horizontal="center"/>
    </xf>
    <xf numFmtId="0" fontId="48" fillId="46" borderId="0" xfId="0" applyFont="1" applyFill="1" applyBorder="1" applyAlignment="1">
      <alignment horizontal="right"/>
    </xf>
    <xf numFmtId="0" fontId="0" fillId="46" borderId="0" xfId="0" applyFill="1" applyBorder="1" applyAlignment="1">
      <alignment horizontal="left"/>
    </xf>
    <xf numFmtId="14" fontId="0" fillId="46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8" borderId="13" xfId="0" applyFill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4" fontId="0" fillId="0" borderId="47" xfId="0" applyNumberFormat="1" applyBorder="1" applyAlignment="1">
      <alignment horizontal="right" vertical="center"/>
    </xf>
    <xf numFmtId="4" fontId="0" fillId="0" borderId="43" xfId="0" applyNumberFormat="1" applyBorder="1" applyAlignment="1">
      <alignment horizontal="right" vertical="center"/>
    </xf>
    <xf numFmtId="0" fontId="124" fillId="52" borderId="47" xfId="0" applyFont="1" applyFill="1" applyBorder="1" applyAlignment="1">
      <alignment horizontal="center" vertical="center" wrapText="1"/>
    </xf>
    <xf numFmtId="0" fontId="124" fillId="52" borderId="43" xfId="0" applyFont="1" applyFill="1" applyBorder="1" applyAlignment="1">
      <alignment horizontal="center" vertical="center" wrapText="1"/>
    </xf>
    <xf numFmtId="0" fontId="124" fillId="52" borderId="47" xfId="0" applyFont="1" applyFill="1" applyBorder="1" applyAlignment="1">
      <alignment horizontal="center" vertical="center"/>
    </xf>
    <xf numFmtId="0" fontId="124" fillId="52" borderId="49" xfId="0" applyFont="1" applyFill="1" applyBorder="1" applyAlignment="1">
      <alignment horizontal="center" vertical="center"/>
    </xf>
    <xf numFmtId="0" fontId="124" fillId="52" borderId="43" xfId="0" applyFont="1" applyFill="1" applyBorder="1" applyAlignment="1">
      <alignment horizontal="center" vertical="center"/>
    </xf>
    <xf numFmtId="0" fontId="124" fillId="52" borderId="38" xfId="0" applyFont="1" applyFill="1" applyBorder="1" applyAlignment="1">
      <alignment horizontal="center" vertical="center" wrapText="1"/>
    </xf>
    <xf numFmtId="0" fontId="124" fillId="52" borderId="44" xfId="0" applyFont="1" applyFill="1" applyBorder="1" applyAlignment="1">
      <alignment horizontal="center" vertical="center" wrapText="1"/>
    </xf>
    <xf numFmtId="0" fontId="124" fillId="52" borderId="47" xfId="0" applyFont="1" applyFill="1" applyBorder="1" applyAlignment="1">
      <alignment horizontal="center"/>
    </xf>
    <xf numFmtId="0" fontId="124" fillId="52" borderId="49" xfId="0" applyFont="1" applyFill="1" applyBorder="1" applyAlignment="1">
      <alignment horizontal="center"/>
    </xf>
    <xf numFmtId="0" fontId="124" fillId="52" borderId="43" xfId="0" applyFont="1" applyFill="1" applyBorder="1" applyAlignment="1">
      <alignment horizontal="center"/>
    </xf>
    <xf numFmtId="0" fontId="124" fillId="52" borderId="13" xfId="0" applyFont="1" applyFill="1" applyBorder="1" applyAlignment="1">
      <alignment horizontal="center"/>
    </xf>
    <xf numFmtId="0" fontId="124" fillId="52" borderId="47" xfId="0" applyFont="1" applyFill="1" applyBorder="1" applyAlignment="1">
      <alignment horizontal="left"/>
    </xf>
    <xf numFmtId="0" fontId="124" fillId="52" borderId="49" xfId="0" applyFont="1" applyFill="1" applyBorder="1" applyAlignment="1">
      <alignment horizontal="left"/>
    </xf>
    <xf numFmtId="0" fontId="124" fillId="52" borderId="43" xfId="0" applyFont="1" applyFill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38" borderId="47" xfId="0" applyFill="1" applyBorder="1" applyAlignment="1">
      <alignment horizontal="left"/>
    </xf>
    <xf numFmtId="0" fontId="0" fillId="38" borderId="49" xfId="0" applyFill="1" applyBorder="1" applyAlignment="1">
      <alignment horizontal="left"/>
    </xf>
    <xf numFmtId="0" fontId="0" fillId="38" borderId="43" xfId="0" applyFill="1" applyBorder="1" applyAlignment="1">
      <alignment horizontal="left"/>
    </xf>
    <xf numFmtId="0" fontId="124" fillId="52" borderId="13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left" shrinkToFit="1"/>
    </xf>
    <xf numFmtId="0" fontId="0" fillId="0" borderId="49" xfId="0" applyBorder="1" applyAlignment="1">
      <alignment horizontal="left" shrinkToFit="1"/>
    </xf>
    <xf numFmtId="0" fontId="0" fillId="0" borderId="43" xfId="0" applyBorder="1" applyAlignment="1">
      <alignment horizontal="left" shrinkToFit="1"/>
    </xf>
    <xf numFmtId="14" fontId="0" fillId="0" borderId="47" xfId="0" applyNumberForma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Font="1" applyBorder="1" applyAlignment="1">
      <alignment horizontal="left"/>
    </xf>
  </cellXfs>
  <cellStyles count="6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BANKA LİSTESİ YENİ" xfId="49"/>
    <cellStyle name="Normal_BİLGİLER2004" xfId="50"/>
    <cellStyle name="Normal_ÇEŞİTLİÖDEMELERBRD" xfId="51"/>
    <cellStyle name="Normal_EK ÖDEME ESKİ VE YENİ2" xfId="52"/>
    <cellStyle name="Normal_Fark_2011_9" xfId="53"/>
    <cellStyle name="Normal_GKBMY  Ekleri (1-25)" xfId="54"/>
    <cellStyle name="Normal_Kopyası Fark_2011_8" xfId="55"/>
    <cellStyle name="Normal_MENÜYENİ" xfId="56"/>
    <cellStyle name="Normal_MYHBY ekleri seçilmiş" xfId="57"/>
    <cellStyle name="Normal_Personel" xfId="58"/>
    <cellStyle name="Normal_PYÖDEME2010-1" xfId="59"/>
    <cellStyle name="Normal_Rehabilitasyon_Odeme" xfId="60"/>
    <cellStyle name="Normal_Sayfa1" xfId="61"/>
    <cellStyle name="Normal_TMVE_SIF" xfId="62"/>
    <cellStyle name="Normal_YOLLUKV4" xfId="63"/>
    <cellStyle name="Not" xfId="64"/>
    <cellStyle name="Nötr" xfId="65"/>
    <cellStyle name="Currency" xfId="66"/>
    <cellStyle name="Currency [0]" xfId="67"/>
    <cellStyle name="Toplam" xfId="68"/>
    <cellStyle name="Uyarı Metni" xfId="69"/>
    <cellStyle name="Comma" xfId="70"/>
    <cellStyle name="Virgül [0]_ÖZ.GİD.İND.BRD." xfId="71"/>
    <cellStyle name="Vurgu1" xfId="72"/>
    <cellStyle name="Vurgu2" xfId="73"/>
    <cellStyle name="Vurgu3" xfId="74"/>
    <cellStyle name="Vurgu4" xfId="75"/>
    <cellStyle name="Vurgu5" xfId="76"/>
    <cellStyle name="Vurgu6" xfId="77"/>
    <cellStyle name="Percent" xfId="78"/>
  </cellStyles>
  <dxfs count="7">
    <dxf>
      <font>
        <color indexed="10"/>
      </font>
      <fill>
        <patternFill>
          <bgColor indexed="13"/>
        </patternFill>
      </fill>
    </dxf>
    <dxf>
      <fill>
        <patternFill>
          <fgColor indexed="40"/>
          <bgColor indexed="40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fgColor indexed="40"/>
          <bgColor indexed="40"/>
        </patternFill>
      </fill>
    </dxf>
    <dxf>
      <fill>
        <patternFill>
          <fgColor indexed="40"/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fgColor indexed="40"/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jpeg" /><Relationship Id="rId3" Type="http://schemas.openxmlformats.org/officeDocument/2006/relationships/image" Target="../media/image8.bmp" /><Relationship Id="rId4" Type="http://schemas.openxmlformats.org/officeDocument/2006/relationships/image" Target="../media/image9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590550</xdr:colOff>
      <xdr:row>25</xdr:row>
      <xdr:rowOff>19050</xdr:rowOff>
    </xdr:to>
    <xdr:sp>
      <xdr:nvSpPr>
        <xdr:cNvPr id="1" name="2 Metin kutusu"/>
        <xdr:cNvSpPr txBox="1">
          <a:spLocks noChangeArrowheads="1"/>
        </xdr:cNvSpPr>
      </xdr:nvSpPr>
      <xdr:spPr>
        <a:xfrm>
          <a:off x="0" y="9525"/>
          <a:ext cx="5467350" cy="5000625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İLAVE EĞİTİM ÖĞRETİM TAZMİNATI YASAL DAYANAĞI NEDİR?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Devlet Memurlarına Ödenecek Zam Ve Tazminatlara İlişkin Karar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Bakanlar Kurulu Kararının:     Tarihi: 17.4.2006      No: 2006/10344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Dayandığı Kanunun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   Tarihi: 14.7.1965      No: 657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Yayımlandığı Resmi Gazetenin :     Tarihi: 5.5.2006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No: 26159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Yayımlandığı Resmi Gazetenin :     Tarihi: 16.01.2014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No: 28884 (DEĞİŞİKLİK)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"II- Milli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Eğitim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Bakanlığına bağlı ek V Sayılı Cetvelde sayılan mesleki ve teknik öğretim okul ve kurumlarına,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atölye, laboratuvar veya meslek dersleri öğretmeni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olarak eğitim ve öğretim hizmetleri sınıfına dahil öğretmen unvanlı kadrolara atananlara,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atandıkları branşlara (alanlara) göre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aşağıdaki oranlarda ilave eğitim öğretim tazminatı ayrıca ödenir.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Mesleki Açık Öğretim Lisesi ile Mesleki ve Teknik Açık Öğretim Okulu kadrolarında bulunanlar hariç olmak üzere, branşlarında fiilen derse girmeyenlere bu tazminat ödenmez.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İLAVE EĞİTİM ÖĞRETİM TAZMİNATI NI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KİMLERE ÖDENİR?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İlave eğitim ve öğretim tazminatını alabilmek için,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 İlgi karar eki V sayılı cetvelde ismi yazılan okullarda çalışıyor olmak,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(Bakınız Okul Türleri sayfası)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2- V sayılı cetveldeki okullara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atölye, laboratuvar veya meslek dersleri öğretmeni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olarak atanmış olmak, (Bakınız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ilgili öğretmenin Atama Kararnamesi)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3- Atandığı branşta çalışıyor olmak, (Bakınız programda branşlar sayfası) gerekmektedir.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İLAVE EĞİTİM ÖĞRETİM TAZMİNATI NI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KİMLERE ÖDENMEZ?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Mesleki Açık Öğretim Lisesi ile Mesleki ve Teknik Açık Öğretim Okulu kadrolarında bulunanlar hariç olmak üzere, 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branşlarında fiilen derse girmeyenlere bu tazminat ödenmemektedir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438150</xdr:colOff>
      <xdr:row>36</xdr:row>
      <xdr:rowOff>38100</xdr:rowOff>
    </xdr:to>
    <xdr:sp>
      <xdr:nvSpPr>
        <xdr:cNvPr id="1" name="1 Metin kutusu"/>
        <xdr:cNvSpPr txBox="1">
          <a:spLocks noChangeArrowheads="1"/>
        </xdr:cNvSpPr>
      </xdr:nvSpPr>
      <xdr:spPr>
        <a:xfrm>
          <a:off x="0" y="0"/>
          <a:ext cx="4705350" cy="58674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 Ocak 2014 tarihli Resmi Gazetede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yayımlanan kararnameye göre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sayılı cetvel şu kurumlardan oluşmaktadır.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"V SAYILI CETVEL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İlave Eğitim Öğretim Tazminatı Ödenecek Milli Eğitim Bakanlığına Bağlı Mesleki ve Teknik Öğretim Okul ve Kurumları: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Akşam Sanat Okulu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Anadolu Sağlık Meslek Lisesi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Çok Programlı Lise (mesleki ve teknik eğitim programları)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Denizcilik Anadolu Meslek Lisesi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Denizcilik Anadolu Teknik Lisesi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 Denizcilik Meslek Lisesi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 Halk Eğitimi Merkezi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 Kız Teknik ve Meslek Lisesi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 Meslek Lisesi (İşitme Engelliler)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Meslek Lisesi (Ortopedik Engelliler)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 Mesleki Açık Öğretim Lisesi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 Mesleki Eğitim Merkezi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 Mesleki ve Teknik Açık öğretim Okulu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 Mesleki ve Teknik Eğitim Merkezi 
15 Olgunlaşma Enstitüsü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 Otelcilik ve Turizm Meslek Lisesi 
17 Özel Eğitim Iş Uygulama Merkezi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 Özel Eğitim Mesleki Eğitim Merkezi (Görme Engelliler III. Kademe)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 Özel Eğitim Mesleki Eğitim Merkezi (Zihinsel Engelliler III. Kademe)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 Tapu Kadastro Anadolu Meslek Lisesi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 Tarım Anadolu Meslek Lisesi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 Tarım Meslek Lisesi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 Teknik ve Endüstri Meslek Lisesi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 Ticaret Meslek Lisesi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 Turizm Eğitim Merkezi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 Yavgın Eğitim Enstitüsü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 Ziraat Teknik Lisesi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295275</xdr:colOff>
      <xdr:row>0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>
          <a:clrChange>
            <a:clrFrom>
              <a:srgbClr val="B5CBD6"/>
            </a:clrFrom>
            <a:clrTo>
              <a:srgbClr val="B5CBD6">
                <a:alpha val="0"/>
              </a:srgbClr>
            </a:clrTo>
          </a:clrChange>
        </a:blip>
        <a:stretch>
          <a:fillRect/>
        </a:stretch>
      </xdr:blipFill>
      <xdr:spPr>
        <a:xfrm>
          <a:off x="7848600" y="0"/>
          <a:ext cx="2952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85725</xdr:colOff>
      <xdr:row>11</xdr:row>
      <xdr:rowOff>219075</xdr:rowOff>
    </xdr:from>
    <xdr:to>
      <xdr:col>1</xdr:col>
      <xdr:colOff>3324225</xdr:colOff>
      <xdr:row>16</xdr:row>
      <xdr:rowOff>85725</xdr:rowOff>
    </xdr:to>
    <xdr:sp>
      <xdr:nvSpPr>
        <xdr:cNvPr id="2" name="Text Box 49"/>
        <xdr:cNvSpPr txBox="1">
          <a:spLocks noChangeArrowheads="1"/>
        </xdr:cNvSpPr>
      </xdr:nvSpPr>
      <xdr:spPr>
        <a:xfrm>
          <a:off x="361950" y="2552700"/>
          <a:ext cx="3238500" cy="771525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M.E.B. Strateji Geliştirme Başkanıliğı' nın 11/01/2012 tarihli ve 212 sayılı YAZILARI UYARINCA kodlar güncellenmiştir. Gerektiğinde buradan değişiklik yapınız.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66675</xdr:rowOff>
    </xdr:from>
    <xdr:to>
      <xdr:col>10</xdr:col>
      <xdr:colOff>400050</xdr:colOff>
      <xdr:row>3</xdr:row>
      <xdr:rowOff>19050</xdr:rowOff>
    </xdr:to>
    <xdr:sp>
      <xdr:nvSpPr>
        <xdr:cNvPr id="1" name="AutoShape 29"/>
        <xdr:cNvSpPr>
          <a:spLocks/>
        </xdr:cNvSpPr>
      </xdr:nvSpPr>
      <xdr:spPr>
        <a:xfrm>
          <a:off x="590550" y="161925"/>
          <a:ext cx="5905500" cy="295275"/>
        </a:xfrm>
        <a:prstGeom prst="flowChartAlternateProcess">
          <a:avLst/>
        </a:prstGeom>
        <a:solidFill>
          <a:srgbClr val="7030A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İLAVE  EĞİTİM ÖĞRETİM TAZMİNATI HESAPLAMA PROGRAMI ©</a:t>
          </a:r>
        </a:p>
      </xdr:txBody>
    </xdr:sp>
    <xdr:clientData/>
  </xdr:twoCellAnchor>
  <xdr:twoCellAnchor>
    <xdr:from>
      <xdr:col>4</xdr:col>
      <xdr:colOff>400050</xdr:colOff>
      <xdr:row>3</xdr:row>
      <xdr:rowOff>152400</xdr:rowOff>
    </xdr:from>
    <xdr:to>
      <xdr:col>6</xdr:col>
      <xdr:colOff>609600</xdr:colOff>
      <xdr:row>27</xdr:row>
      <xdr:rowOff>0</xdr:rowOff>
    </xdr:to>
    <xdr:sp>
      <xdr:nvSpPr>
        <xdr:cNvPr id="2" name="AutoShape 20"/>
        <xdr:cNvSpPr>
          <a:spLocks/>
        </xdr:cNvSpPr>
      </xdr:nvSpPr>
      <xdr:spPr>
        <a:xfrm>
          <a:off x="2838450" y="590550"/>
          <a:ext cx="1428750" cy="3848100"/>
        </a:xfrm>
        <a:prstGeom prst="foldedCorner">
          <a:avLst>
            <a:gd name="adj" fmla="val 42162"/>
          </a:avLst>
        </a:prstGeom>
        <a:solidFill>
          <a:srgbClr val="7030A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Bu program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17.4.2006 tarihli ve  2006/10344 sayılı Bakanlar Kurulu Kararı ile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bazı meslek okullarında görevli  belli branşlardaki meslek dersi öğretmenlerine Ödenen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İlave Eğitim Öğretim Tazminatı farkının hesaplanması için hazırlanmıştır.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Tokat-Erbaa İlçe Milli Eğitim Müdürlüğü Destek Hizmetleri Şubesi hediyesidir. Para ile satılamaz.</a:t>
          </a:r>
        </a:p>
      </xdr:txBody>
    </xdr:sp>
    <xdr:clientData/>
  </xdr:twoCellAnchor>
  <xdr:twoCellAnchor>
    <xdr:from>
      <xdr:col>0</xdr:col>
      <xdr:colOff>571500</xdr:colOff>
      <xdr:row>23</xdr:row>
      <xdr:rowOff>19050</xdr:rowOff>
    </xdr:from>
    <xdr:to>
      <xdr:col>4</xdr:col>
      <xdr:colOff>228600</xdr:colOff>
      <xdr:row>24</xdr:row>
      <xdr:rowOff>161925</xdr:rowOff>
    </xdr:to>
    <xdr:sp macro="[0]!Formac.Formac">
      <xdr:nvSpPr>
        <xdr:cNvPr id="3" name="AutoShape 6"/>
        <xdr:cNvSpPr>
          <a:spLocks/>
        </xdr:cNvSpPr>
      </xdr:nvSpPr>
      <xdr:spPr>
        <a:xfrm>
          <a:off x="571500" y="3790950"/>
          <a:ext cx="2095500" cy="314325"/>
        </a:xfrm>
        <a:prstGeom prst="roundRect">
          <a:avLst>
            <a:gd name="adj" fmla="val 0"/>
          </a:avLst>
        </a:prstGeom>
        <a:solidFill>
          <a:srgbClr val="7030A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Programıın Kullanımı</a:t>
          </a:r>
        </a:p>
      </xdr:txBody>
    </xdr:sp>
    <xdr:clientData/>
  </xdr:twoCellAnchor>
  <xdr:twoCellAnchor>
    <xdr:from>
      <xdr:col>7</xdr:col>
      <xdr:colOff>142875</xdr:colOff>
      <xdr:row>8</xdr:row>
      <xdr:rowOff>9525</xdr:rowOff>
    </xdr:from>
    <xdr:to>
      <xdr:col>10</xdr:col>
      <xdr:colOff>409575</xdr:colOff>
      <xdr:row>9</xdr:row>
      <xdr:rowOff>114300</xdr:rowOff>
    </xdr:to>
    <xdr:sp macro="[0]!Yetkiyok">
      <xdr:nvSpPr>
        <xdr:cNvPr id="4" name="AutoShape 10"/>
        <xdr:cNvSpPr>
          <a:spLocks/>
        </xdr:cNvSpPr>
      </xdr:nvSpPr>
      <xdr:spPr>
        <a:xfrm>
          <a:off x="4410075" y="1276350"/>
          <a:ext cx="2095500" cy="266700"/>
        </a:xfrm>
        <a:prstGeom prst="roundRect">
          <a:avLst>
            <a:gd name="adj" fmla="val 0"/>
          </a:avLst>
        </a:prstGeom>
        <a:solidFill>
          <a:srgbClr val="7030A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Ödeme Emri Belgesi</a:t>
          </a:r>
        </a:p>
      </xdr:txBody>
    </xdr:sp>
    <xdr:clientData/>
  </xdr:twoCellAnchor>
  <xdr:twoCellAnchor>
    <xdr:from>
      <xdr:col>7</xdr:col>
      <xdr:colOff>142875</xdr:colOff>
      <xdr:row>3</xdr:row>
      <xdr:rowOff>152400</xdr:rowOff>
    </xdr:from>
    <xdr:to>
      <xdr:col>10</xdr:col>
      <xdr:colOff>409575</xdr:colOff>
      <xdr:row>5</xdr:row>
      <xdr:rowOff>95250</xdr:rowOff>
    </xdr:to>
    <xdr:sp macro="[0]!Yetkiyok">
      <xdr:nvSpPr>
        <xdr:cNvPr id="5" name="AutoShape 11"/>
        <xdr:cNvSpPr>
          <a:spLocks/>
        </xdr:cNvSpPr>
      </xdr:nvSpPr>
      <xdr:spPr>
        <a:xfrm>
          <a:off x="4410075" y="590550"/>
          <a:ext cx="2095500" cy="276225"/>
        </a:xfrm>
        <a:prstGeom prst="roundRect">
          <a:avLst>
            <a:gd name="adj" fmla="val 0"/>
          </a:avLst>
        </a:prstGeom>
        <a:solidFill>
          <a:srgbClr val="7030A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Bordro </a:t>
          </a:r>
        </a:p>
      </xdr:txBody>
    </xdr:sp>
    <xdr:clientData/>
  </xdr:twoCellAnchor>
  <xdr:twoCellAnchor>
    <xdr:from>
      <xdr:col>7</xdr:col>
      <xdr:colOff>142875</xdr:colOff>
      <xdr:row>6</xdr:row>
      <xdr:rowOff>0</xdr:rowOff>
    </xdr:from>
    <xdr:to>
      <xdr:col>10</xdr:col>
      <xdr:colOff>409575</xdr:colOff>
      <xdr:row>7</xdr:row>
      <xdr:rowOff>104775</xdr:rowOff>
    </xdr:to>
    <xdr:sp macro="[0]!Yetkiyok">
      <xdr:nvSpPr>
        <xdr:cNvPr id="6" name="AutoShape 13"/>
        <xdr:cNvSpPr>
          <a:spLocks/>
        </xdr:cNvSpPr>
      </xdr:nvSpPr>
      <xdr:spPr>
        <a:xfrm>
          <a:off x="4410075" y="942975"/>
          <a:ext cx="2095500" cy="266700"/>
        </a:xfrm>
        <a:prstGeom prst="roundRect">
          <a:avLst>
            <a:gd name="adj" fmla="val 0"/>
          </a:avLst>
        </a:prstGeom>
        <a:solidFill>
          <a:srgbClr val="7030A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Banka Listesi </a:t>
          </a:r>
        </a:p>
      </xdr:txBody>
    </xdr:sp>
    <xdr:clientData/>
  </xdr:twoCellAnchor>
  <xdr:twoCellAnchor>
    <xdr:from>
      <xdr:col>7</xdr:col>
      <xdr:colOff>142875</xdr:colOff>
      <xdr:row>10</xdr:row>
      <xdr:rowOff>28575</xdr:rowOff>
    </xdr:from>
    <xdr:to>
      <xdr:col>10</xdr:col>
      <xdr:colOff>409575</xdr:colOff>
      <xdr:row>11</xdr:row>
      <xdr:rowOff>142875</xdr:rowOff>
    </xdr:to>
    <xdr:sp macro="[0]!Yetkiyok">
      <xdr:nvSpPr>
        <xdr:cNvPr id="7" name="AutoShape 16"/>
        <xdr:cNvSpPr>
          <a:spLocks/>
        </xdr:cNvSpPr>
      </xdr:nvSpPr>
      <xdr:spPr>
        <a:xfrm>
          <a:off x="4410075" y="1619250"/>
          <a:ext cx="2095500" cy="276225"/>
        </a:xfrm>
        <a:prstGeom prst="roundRect">
          <a:avLst>
            <a:gd name="adj" fmla="val 0"/>
          </a:avLst>
        </a:prstGeom>
        <a:solidFill>
          <a:srgbClr val="7030A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Teslim Tesellüm Tutanağı</a:t>
          </a:r>
        </a:p>
      </xdr:txBody>
    </xdr:sp>
    <xdr:clientData/>
  </xdr:twoCellAnchor>
  <xdr:twoCellAnchor>
    <xdr:from>
      <xdr:col>0</xdr:col>
      <xdr:colOff>552450</xdr:colOff>
      <xdr:row>25</xdr:row>
      <xdr:rowOff>47625</xdr:rowOff>
    </xdr:from>
    <xdr:to>
      <xdr:col>4</xdr:col>
      <xdr:colOff>200025</xdr:colOff>
      <xdr:row>26</xdr:row>
      <xdr:rowOff>152400</xdr:rowOff>
    </xdr:to>
    <xdr:sp macro="[0]!AUTO_CLOSE">
      <xdr:nvSpPr>
        <xdr:cNvPr id="8" name="AutoShape 18"/>
        <xdr:cNvSpPr>
          <a:spLocks/>
        </xdr:cNvSpPr>
      </xdr:nvSpPr>
      <xdr:spPr>
        <a:xfrm>
          <a:off x="552450" y="4162425"/>
          <a:ext cx="2085975" cy="266700"/>
        </a:xfrm>
        <a:prstGeom prst="roundRect">
          <a:avLst>
            <a:gd name="adj" fmla="val 0"/>
          </a:avLst>
        </a:prstGeom>
        <a:solidFill>
          <a:srgbClr val="7030A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Programı Kapat</a:t>
          </a:r>
        </a:p>
      </xdr:txBody>
    </xdr:sp>
    <xdr:clientData/>
  </xdr:twoCellAnchor>
  <xdr:twoCellAnchor>
    <xdr:from>
      <xdr:col>0</xdr:col>
      <xdr:colOff>533400</xdr:colOff>
      <xdr:row>3</xdr:row>
      <xdr:rowOff>133350</xdr:rowOff>
    </xdr:from>
    <xdr:to>
      <xdr:col>4</xdr:col>
      <xdr:colOff>190500</xdr:colOff>
      <xdr:row>5</xdr:row>
      <xdr:rowOff>76200</xdr:rowOff>
    </xdr:to>
    <xdr:sp macro="[0]!bilgiler">
      <xdr:nvSpPr>
        <xdr:cNvPr id="9" name="AutoShape 3"/>
        <xdr:cNvSpPr>
          <a:spLocks/>
        </xdr:cNvSpPr>
      </xdr:nvSpPr>
      <xdr:spPr>
        <a:xfrm>
          <a:off x="533400" y="571500"/>
          <a:ext cx="2095500" cy="276225"/>
        </a:xfrm>
        <a:prstGeom prst="roundRect">
          <a:avLst>
            <a:gd name="adj" fmla="val 0"/>
          </a:avLst>
        </a:prstGeom>
        <a:solidFill>
          <a:srgbClr val="7030A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Bilgiler</a:t>
          </a:r>
        </a:p>
      </xdr:txBody>
    </xdr:sp>
    <xdr:clientData/>
  </xdr:twoCellAnchor>
  <xdr:twoCellAnchor>
    <xdr:from>
      <xdr:col>7</xdr:col>
      <xdr:colOff>133350</xdr:colOff>
      <xdr:row>12</xdr:row>
      <xdr:rowOff>57150</xdr:rowOff>
    </xdr:from>
    <xdr:to>
      <xdr:col>10</xdr:col>
      <xdr:colOff>400050</xdr:colOff>
      <xdr:row>14</xdr:row>
      <xdr:rowOff>38100</xdr:rowOff>
    </xdr:to>
    <xdr:sp macro="[0]!Yetkiyok">
      <xdr:nvSpPr>
        <xdr:cNvPr id="10" name="AutoShape 35"/>
        <xdr:cNvSpPr>
          <a:spLocks/>
        </xdr:cNvSpPr>
      </xdr:nvSpPr>
      <xdr:spPr>
        <a:xfrm>
          <a:off x="4400550" y="1981200"/>
          <a:ext cx="2095500" cy="314325"/>
        </a:xfrm>
        <a:prstGeom prst="roundRect">
          <a:avLst>
            <a:gd name="adj" fmla="val 0"/>
          </a:avLst>
        </a:prstGeom>
        <a:solidFill>
          <a:srgbClr val="7030A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Harcama Talimatı</a:t>
          </a:r>
        </a:p>
      </xdr:txBody>
    </xdr:sp>
    <xdr:clientData/>
  </xdr:twoCellAnchor>
  <xdr:twoCellAnchor editAs="oneCell">
    <xdr:from>
      <xdr:col>0</xdr:col>
      <xdr:colOff>352425</xdr:colOff>
      <xdr:row>30</xdr:row>
      <xdr:rowOff>114300</xdr:rowOff>
    </xdr:from>
    <xdr:to>
      <xdr:col>11</xdr:col>
      <xdr:colOff>47625</xdr:colOff>
      <xdr:row>35</xdr:row>
      <xdr:rowOff>133350</xdr:rowOff>
    </xdr:to>
    <xdr:pic>
      <xdr:nvPicPr>
        <xdr:cNvPr id="1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38725"/>
          <a:ext cx="6286500" cy="8286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17</xdr:row>
      <xdr:rowOff>95250</xdr:rowOff>
    </xdr:from>
    <xdr:to>
      <xdr:col>2</xdr:col>
      <xdr:colOff>561975</xdr:colOff>
      <xdr:row>20</xdr:row>
      <xdr:rowOff>123825</xdr:rowOff>
    </xdr:to>
    <xdr:pic macro="[0]!TelifHakkı">
      <xdr:nvPicPr>
        <xdr:cNvPr id="12" name="Picture 54" descr="LOGOMEB"/>
        <xdr:cNvPicPr preferRelativeResize="1">
          <a:picLocks noChangeAspect="1"/>
        </xdr:cNvPicPr>
      </xdr:nvPicPr>
      <xdr:blipFill>
        <a:blip r:embed="rId2">
          <a:clrChange>
            <a:clrFrom>
              <a:srgbClr val="FFFFFB"/>
            </a:clrFrom>
            <a:clrTo>
              <a:srgbClr val="FFFFFB">
                <a:alpha val="0"/>
              </a:srgbClr>
            </a:clrTo>
          </a:clrChange>
        </a:blip>
        <a:stretch>
          <a:fillRect/>
        </a:stretch>
      </xdr:blipFill>
      <xdr:spPr>
        <a:xfrm>
          <a:off x="1219200" y="285750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5</xdr:row>
      <xdr:rowOff>152400</xdr:rowOff>
    </xdr:from>
    <xdr:to>
      <xdr:col>4</xdr:col>
      <xdr:colOff>190500</xdr:colOff>
      <xdr:row>7</xdr:row>
      <xdr:rowOff>95250</xdr:rowOff>
    </xdr:to>
    <xdr:sp macro="[0]!LİSTEYEGİT">
      <xdr:nvSpPr>
        <xdr:cNvPr id="13" name="AutoShape 19"/>
        <xdr:cNvSpPr>
          <a:spLocks/>
        </xdr:cNvSpPr>
      </xdr:nvSpPr>
      <xdr:spPr>
        <a:xfrm>
          <a:off x="533400" y="923925"/>
          <a:ext cx="2095500" cy="276225"/>
        </a:xfrm>
        <a:prstGeom prst="roundRect">
          <a:avLst>
            <a:gd name="adj" fmla="val 0"/>
          </a:avLst>
        </a:prstGeom>
        <a:solidFill>
          <a:srgbClr val="7030A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Alacaklı Kayıt  </a:t>
          </a:r>
        </a:p>
      </xdr:txBody>
    </xdr:sp>
    <xdr:clientData/>
  </xdr:twoCellAnchor>
  <xdr:twoCellAnchor>
    <xdr:from>
      <xdr:col>0</xdr:col>
      <xdr:colOff>552450</xdr:colOff>
      <xdr:row>8</xdr:row>
      <xdr:rowOff>9525</xdr:rowOff>
    </xdr:from>
    <xdr:to>
      <xdr:col>4</xdr:col>
      <xdr:colOff>200025</xdr:colOff>
      <xdr:row>9</xdr:row>
      <xdr:rowOff>114300</xdr:rowOff>
    </xdr:to>
    <xdr:sp macro="[0]!ANAKOD">
      <xdr:nvSpPr>
        <xdr:cNvPr id="14" name="AutoShape 25"/>
        <xdr:cNvSpPr>
          <a:spLocks/>
        </xdr:cNvSpPr>
      </xdr:nvSpPr>
      <xdr:spPr>
        <a:xfrm>
          <a:off x="552450" y="1276350"/>
          <a:ext cx="2085975" cy="266700"/>
        </a:xfrm>
        <a:prstGeom prst="roundRect">
          <a:avLst>
            <a:gd name="adj" fmla="val 0"/>
          </a:avLst>
        </a:prstGeom>
        <a:solidFill>
          <a:srgbClr val="7030A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Analitik Kod Ekle-Sil</a:t>
          </a:r>
        </a:p>
      </xdr:txBody>
    </xdr:sp>
    <xdr:clientData/>
  </xdr:twoCellAnchor>
  <xdr:twoCellAnchor>
    <xdr:from>
      <xdr:col>0</xdr:col>
      <xdr:colOff>552450</xdr:colOff>
      <xdr:row>10</xdr:row>
      <xdr:rowOff>28575</xdr:rowOff>
    </xdr:from>
    <xdr:to>
      <xdr:col>4</xdr:col>
      <xdr:colOff>209550</xdr:colOff>
      <xdr:row>11</xdr:row>
      <xdr:rowOff>133350</xdr:rowOff>
    </xdr:to>
    <xdr:sp macro="[0]!UNVAN">
      <xdr:nvSpPr>
        <xdr:cNvPr id="15" name="AutoShape 61"/>
        <xdr:cNvSpPr>
          <a:spLocks/>
        </xdr:cNvSpPr>
      </xdr:nvSpPr>
      <xdr:spPr>
        <a:xfrm>
          <a:off x="552450" y="1619250"/>
          <a:ext cx="2095500" cy="266700"/>
        </a:xfrm>
        <a:prstGeom prst="roundRect">
          <a:avLst>
            <a:gd name="adj" fmla="val 0"/>
          </a:avLst>
        </a:prstGeom>
        <a:solidFill>
          <a:srgbClr val="7030A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Unvan Ekle-Sil</a:t>
          </a:r>
        </a:p>
      </xdr:txBody>
    </xdr:sp>
    <xdr:clientData/>
  </xdr:twoCellAnchor>
  <xdr:twoCellAnchor>
    <xdr:from>
      <xdr:col>0</xdr:col>
      <xdr:colOff>552450</xdr:colOff>
      <xdr:row>12</xdr:row>
      <xdr:rowOff>28575</xdr:rowOff>
    </xdr:from>
    <xdr:to>
      <xdr:col>4</xdr:col>
      <xdr:colOff>209550</xdr:colOff>
      <xdr:row>13</xdr:row>
      <xdr:rowOff>133350</xdr:rowOff>
    </xdr:to>
    <xdr:sp macro="[0]!katsayı">
      <xdr:nvSpPr>
        <xdr:cNvPr id="16" name="AutoShape 61"/>
        <xdr:cNvSpPr>
          <a:spLocks/>
        </xdr:cNvSpPr>
      </xdr:nvSpPr>
      <xdr:spPr>
        <a:xfrm>
          <a:off x="552450" y="1952625"/>
          <a:ext cx="2095500" cy="276225"/>
        </a:xfrm>
        <a:prstGeom prst="roundRect">
          <a:avLst>
            <a:gd name="adj" fmla="val 0"/>
          </a:avLst>
        </a:prstGeom>
        <a:solidFill>
          <a:srgbClr val="7030A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Aylık Katsayılar</a:t>
          </a:r>
        </a:p>
      </xdr:txBody>
    </xdr:sp>
    <xdr:clientData/>
  </xdr:twoCellAnchor>
  <xdr:twoCellAnchor>
    <xdr:from>
      <xdr:col>0</xdr:col>
      <xdr:colOff>533400</xdr:colOff>
      <xdr:row>14</xdr:row>
      <xdr:rowOff>28575</xdr:rowOff>
    </xdr:from>
    <xdr:to>
      <xdr:col>4</xdr:col>
      <xdr:colOff>190500</xdr:colOff>
      <xdr:row>15</xdr:row>
      <xdr:rowOff>133350</xdr:rowOff>
    </xdr:to>
    <xdr:sp macro="[0]!BRANSLAR">
      <xdr:nvSpPr>
        <xdr:cNvPr id="17" name="AutoShape 61"/>
        <xdr:cNvSpPr>
          <a:spLocks/>
        </xdr:cNvSpPr>
      </xdr:nvSpPr>
      <xdr:spPr>
        <a:xfrm>
          <a:off x="533400" y="2286000"/>
          <a:ext cx="2095500" cy="276225"/>
        </a:xfrm>
        <a:prstGeom prst="roundRect">
          <a:avLst>
            <a:gd name="adj" fmla="val 0"/>
          </a:avLst>
        </a:prstGeom>
        <a:solidFill>
          <a:srgbClr val="7030A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Branşlar ve Oran</a:t>
          </a:r>
        </a:p>
      </xdr:txBody>
    </xdr:sp>
    <xdr:clientData/>
  </xdr:twoCellAnchor>
  <xdr:twoCellAnchor>
    <xdr:from>
      <xdr:col>1</xdr:col>
      <xdr:colOff>76200</xdr:colOff>
      <xdr:row>3</xdr:row>
      <xdr:rowOff>133350</xdr:rowOff>
    </xdr:from>
    <xdr:to>
      <xdr:col>1</xdr:col>
      <xdr:colOff>333375</xdr:colOff>
      <xdr:row>5</xdr:row>
      <xdr:rowOff>38100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3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5715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</xdr:row>
      <xdr:rowOff>142875</xdr:rowOff>
    </xdr:from>
    <xdr:to>
      <xdr:col>1</xdr:col>
      <xdr:colOff>304800</xdr:colOff>
      <xdr:row>7</xdr:row>
      <xdr:rowOff>47625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3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</a:blip>
        <a:stretch>
          <a:fillRect/>
        </a:stretch>
      </xdr:blipFill>
      <xdr:spPr>
        <a:xfrm>
          <a:off x="657225" y="914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8</xdr:row>
      <xdr:rowOff>9525</xdr:rowOff>
    </xdr:from>
    <xdr:to>
      <xdr:col>1</xdr:col>
      <xdr:colOff>314325</xdr:colOff>
      <xdr:row>9</xdr:row>
      <xdr:rowOff>85725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3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</a:blip>
        <a:stretch>
          <a:fillRect/>
        </a:stretch>
      </xdr:blipFill>
      <xdr:spPr>
        <a:xfrm>
          <a:off x="666750" y="1276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10</xdr:row>
      <xdr:rowOff>9525</xdr:rowOff>
    </xdr:from>
    <xdr:to>
      <xdr:col>1</xdr:col>
      <xdr:colOff>333375</xdr:colOff>
      <xdr:row>11</xdr:row>
      <xdr:rowOff>85725</xdr:rowOff>
    </xdr:to>
    <xdr:pic>
      <xdr:nvPicPr>
        <xdr:cNvPr id="21" name="Picture 19"/>
        <xdr:cNvPicPr preferRelativeResize="1">
          <a:picLocks noChangeAspect="1"/>
        </xdr:cNvPicPr>
      </xdr:nvPicPr>
      <xdr:blipFill>
        <a:blip r:embed="rId3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1600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12</xdr:row>
      <xdr:rowOff>28575</xdr:rowOff>
    </xdr:from>
    <xdr:to>
      <xdr:col>1</xdr:col>
      <xdr:colOff>333375</xdr:colOff>
      <xdr:row>13</xdr:row>
      <xdr:rowOff>95250</xdr:rowOff>
    </xdr:to>
    <xdr:pic>
      <xdr:nvPicPr>
        <xdr:cNvPr id="22" name="Picture 19"/>
        <xdr:cNvPicPr preferRelativeResize="1">
          <a:picLocks noChangeAspect="1"/>
        </xdr:cNvPicPr>
      </xdr:nvPicPr>
      <xdr:blipFill>
        <a:blip r:embed="rId3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1952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38100</xdr:rowOff>
    </xdr:from>
    <xdr:to>
      <xdr:col>1</xdr:col>
      <xdr:colOff>314325</xdr:colOff>
      <xdr:row>15</xdr:row>
      <xdr:rowOff>104775</xdr:rowOff>
    </xdr:to>
    <xdr:pic>
      <xdr:nvPicPr>
        <xdr:cNvPr id="23" name="Picture 19"/>
        <xdr:cNvPicPr preferRelativeResize="1">
          <a:picLocks noChangeAspect="1"/>
        </xdr:cNvPicPr>
      </xdr:nvPicPr>
      <xdr:blipFill>
        <a:blip r:embed="rId3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</a:blip>
        <a:stretch>
          <a:fillRect/>
        </a:stretch>
      </xdr:blipFill>
      <xdr:spPr>
        <a:xfrm>
          <a:off x="666750" y="2295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16</xdr:row>
      <xdr:rowOff>0</xdr:rowOff>
    </xdr:from>
    <xdr:to>
      <xdr:col>4</xdr:col>
      <xdr:colOff>200025</xdr:colOff>
      <xdr:row>17</xdr:row>
      <xdr:rowOff>114300</xdr:rowOff>
    </xdr:to>
    <xdr:sp macro="[0]!OKULLAR">
      <xdr:nvSpPr>
        <xdr:cNvPr id="24" name="AutoShape 61"/>
        <xdr:cNvSpPr>
          <a:spLocks/>
        </xdr:cNvSpPr>
      </xdr:nvSpPr>
      <xdr:spPr>
        <a:xfrm>
          <a:off x="552450" y="2600325"/>
          <a:ext cx="2085975" cy="276225"/>
        </a:xfrm>
        <a:prstGeom prst="roundRect">
          <a:avLst>
            <a:gd name="adj" fmla="val 0"/>
          </a:avLst>
        </a:prstGeom>
        <a:solidFill>
          <a:srgbClr val="7030A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Okul Türleri</a:t>
          </a:r>
        </a:p>
      </xdr:txBody>
    </xdr:sp>
    <xdr:clientData/>
  </xdr:twoCellAnchor>
  <xdr:twoCellAnchor>
    <xdr:from>
      <xdr:col>1</xdr:col>
      <xdr:colOff>28575</xdr:colOff>
      <xdr:row>16</xdr:row>
      <xdr:rowOff>9525</xdr:rowOff>
    </xdr:from>
    <xdr:to>
      <xdr:col>1</xdr:col>
      <xdr:colOff>285750</xdr:colOff>
      <xdr:row>17</xdr:row>
      <xdr:rowOff>85725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3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2609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20</xdr:row>
      <xdr:rowOff>142875</xdr:rowOff>
    </xdr:from>
    <xdr:to>
      <xdr:col>4</xdr:col>
      <xdr:colOff>238125</xdr:colOff>
      <xdr:row>22</xdr:row>
      <xdr:rowOff>114300</xdr:rowOff>
    </xdr:to>
    <xdr:sp macro="[0]!YASAL">
      <xdr:nvSpPr>
        <xdr:cNvPr id="26" name="AutoShape 6"/>
        <xdr:cNvSpPr>
          <a:spLocks/>
        </xdr:cNvSpPr>
      </xdr:nvSpPr>
      <xdr:spPr>
        <a:xfrm>
          <a:off x="590550" y="3409950"/>
          <a:ext cx="2085975" cy="314325"/>
        </a:xfrm>
        <a:prstGeom prst="roundRect">
          <a:avLst>
            <a:gd name="adj" fmla="val 0"/>
          </a:avLst>
        </a:prstGeom>
        <a:solidFill>
          <a:srgbClr val="7030A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Yasal Dayanak</a:t>
          </a:r>
        </a:p>
      </xdr:txBody>
    </xdr:sp>
    <xdr:clientData/>
  </xdr:twoCellAnchor>
  <xdr:twoCellAnchor>
    <xdr:from>
      <xdr:col>0</xdr:col>
      <xdr:colOff>323850</xdr:colOff>
      <xdr:row>36</xdr:row>
      <xdr:rowOff>0</xdr:rowOff>
    </xdr:from>
    <xdr:to>
      <xdr:col>11</xdr:col>
      <xdr:colOff>19050</xdr:colOff>
      <xdr:row>39</xdr:row>
      <xdr:rowOff>152400</xdr:rowOff>
    </xdr:to>
    <xdr:sp>
      <xdr:nvSpPr>
        <xdr:cNvPr id="27" name="Metin kutusu 27"/>
        <xdr:cNvSpPr txBox="1">
          <a:spLocks noChangeArrowheads="1"/>
        </xdr:cNvSpPr>
      </xdr:nvSpPr>
      <xdr:spPr>
        <a:xfrm>
          <a:off x="323850" y="5895975"/>
          <a:ext cx="6286500" cy="638175"/>
        </a:xfrm>
        <a:prstGeom prst="rect">
          <a:avLst/>
        </a:prstGeom>
        <a:solidFill>
          <a:srgbClr val="FFC000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Office 2010 larda: Makroların çalışabilmesi için izlenecek yol: Boş bir Excel dosyası açınız.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Dosya Menüsünden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Seçenekler/Güven Merkezi/Güven Merkezi Ayarları/Makro ayarları nı seçiniz.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*Bildirimde bulunarak tüm makroları devre dışı bırak seçeneğini seçiniz. Kaydedip çıkınız.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Açılışta Makroları etkinleştir' i seçiniz.</a:t>
          </a:r>
        </a:p>
      </xdr:txBody>
    </xdr:sp>
    <xdr:clientData/>
  </xdr:twoCellAnchor>
  <xdr:twoCellAnchor editAs="oneCell">
    <xdr:from>
      <xdr:col>7</xdr:col>
      <xdr:colOff>438150</xdr:colOff>
      <xdr:row>15</xdr:row>
      <xdr:rowOff>66675</xdr:rowOff>
    </xdr:from>
    <xdr:to>
      <xdr:col>10</xdr:col>
      <xdr:colOff>114300</xdr:colOff>
      <xdr:row>25</xdr:row>
      <xdr:rowOff>95250</xdr:rowOff>
    </xdr:to>
    <xdr:pic>
      <xdr:nvPicPr>
        <xdr:cNvPr id="28" name="Resi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2495550"/>
          <a:ext cx="15049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14</xdr:row>
      <xdr:rowOff>9525</xdr:rowOff>
    </xdr:from>
    <xdr:to>
      <xdr:col>11</xdr:col>
      <xdr:colOff>257175</xdr:colOff>
      <xdr:row>15</xdr:row>
      <xdr:rowOff>123825</xdr:rowOff>
    </xdr:to>
    <xdr:sp macro="[0]!LİSTEYEGİT">
      <xdr:nvSpPr>
        <xdr:cNvPr id="1" name="Texte 1"/>
        <xdr:cNvSpPr>
          <a:spLocks/>
        </xdr:cNvSpPr>
      </xdr:nvSpPr>
      <xdr:spPr>
        <a:xfrm>
          <a:off x="8277225" y="2266950"/>
          <a:ext cx="847725" cy="276225"/>
        </a:xfrm>
        <a:prstGeom prst="roundRect">
          <a:avLst/>
        </a:prstGeom>
        <a:solidFill>
          <a:srgbClr val="33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Kayıt  &gt;&gt;</a:t>
          </a:r>
        </a:p>
      </xdr:txBody>
    </xdr:sp>
    <xdr:clientData fPrintsWithSheet="0"/>
  </xdr:twoCellAnchor>
  <xdr:twoCellAnchor>
    <xdr:from>
      <xdr:col>10</xdr:col>
      <xdr:colOff>95250</xdr:colOff>
      <xdr:row>11</xdr:row>
      <xdr:rowOff>28575</xdr:rowOff>
    </xdr:from>
    <xdr:to>
      <xdr:col>11</xdr:col>
      <xdr:colOff>238125</xdr:colOff>
      <xdr:row>12</xdr:row>
      <xdr:rowOff>152400</xdr:rowOff>
    </xdr:to>
    <xdr:sp macro="[0]!MENÜ">
      <xdr:nvSpPr>
        <xdr:cNvPr id="2" name="Texte 1"/>
        <xdr:cNvSpPr>
          <a:spLocks/>
        </xdr:cNvSpPr>
      </xdr:nvSpPr>
      <xdr:spPr>
        <a:xfrm>
          <a:off x="8258175" y="1800225"/>
          <a:ext cx="847725" cy="285750"/>
        </a:xfrm>
        <a:prstGeom prst="roundRect">
          <a:avLst/>
        </a:prstGeom>
        <a:solidFill>
          <a:srgbClr val="33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MENÜ</a:t>
          </a:r>
        </a:p>
      </xdr:txBody>
    </xdr:sp>
    <xdr:clientData fPrintsWithSheet="0"/>
  </xdr:twoCellAnchor>
  <xdr:twoCellAnchor>
    <xdr:from>
      <xdr:col>0</xdr:col>
      <xdr:colOff>0</xdr:colOff>
      <xdr:row>12</xdr:row>
      <xdr:rowOff>152400</xdr:rowOff>
    </xdr:from>
    <xdr:to>
      <xdr:col>0</xdr:col>
      <xdr:colOff>638175</xdr:colOff>
      <xdr:row>17</xdr:row>
      <xdr:rowOff>0</xdr:rowOff>
    </xdr:to>
    <xdr:sp>
      <xdr:nvSpPr>
        <xdr:cNvPr id="3" name="Text Box 52"/>
        <xdr:cNvSpPr txBox="1">
          <a:spLocks noChangeArrowheads="1"/>
        </xdr:cNvSpPr>
      </xdr:nvSpPr>
      <xdr:spPr>
        <a:xfrm>
          <a:off x="0" y="2085975"/>
          <a:ext cx="638175" cy="6572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Kurum Hesap Bilgileri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85725</xdr:rowOff>
    </xdr:from>
    <xdr:to>
      <xdr:col>2</xdr:col>
      <xdr:colOff>1685925</xdr:colOff>
      <xdr:row>0</xdr:row>
      <xdr:rowOff>352425</xdr:rowOff>
    </xdr:to>
    <xdr:sp macro="[0]!MesajKutusu">
      <xdr:nvSpPr>
        <xdr:cNvPr id="1" name="Texte 1"/>
        <xdr:cNvSpPr>
          <a:spLocks/>
        </xdr:cNvSpPr>
      </xdr:nvSpPr>
      <xdr:spPr>
        <a:xfrm>
          <a:off x="2085975" y="85725"/>
          <a:ext cx="1162050" cy="266700"/>
        </a:xfrm>
        <a:prstGeom prst="roundRect">
          <a:avLst/>
        </a:prstGeom>
        <a:solidFill>
          <a:srgbClr val="33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Açıklama</a:t>
          </a:r>
        </a:p>
      </xdr:txBody>
    </xdr:sp>
    <xdr:clientData fPrintsWithSheet="0"/>
  </xdr:twoCellAnchor>
  <xdr:twoCellAnchor>
    <xdr:from>
      <xdr:col>2</xdr:col>
      <xdr:colOff>504825</xdr:colOff>
      <xdr:row>0</xdr:row>
      <xdr:rowOff>476250</xdr:rowOff>
    </xdr:from>
    <xdr:to>
      <xdr:col>2</xdr:col>
      <xdr:colOff>1676400</xdr:colOff>
      <xdr:row>0</xdr:row>
      <xdr:rowOff>762000</xdr:rowOff>
    </xdr:to>
    <xdr:sp macro="[0]!bilgiler">
      <xdr:nvSpPr>
        <xdr:cNvPr id="2" name="Texte 1"/>
        <xdr:cNvSpPr>
          <a:spLocks/>
        </xdr:cNvSpPr>
      </xdr:nvSpPr>
      <xdr:spPr>
        <a:xfrm>
          <a:off x="2066925" y="476250"/>
          <a:ext cx="1171575" cy="285750"/>
        </a:xfrm>
        <a:prstGeom prst="roundRect">
          <a:avLst/>
        </a:prstGeom>
        <a:solidFill>
          <a:srgbClr val="33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BİLGİLER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1019175</xdr:colOff>
      <xdr:row>0</xdr:row>
      <xdr:rowOff>114300</xdr:rowOff>
    </xdr:from>
    <xdr:to>
      <xdr:col>7</xdr:col>
      <xdr:colOff>342900</xdr:colOff>
      <xdr:row>2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114300"/>
          <a:ext cx="14763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0</xdr:row>
      <xdr:rowOff>123825</xdr:rowOff>
    </xdr:from>
    <xdr:to>
      <xdr:col>15</xdr:col>
      <xdr:colOff>304800</xdr:colOff>
      <xdr:row>2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12382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6</xdr:row>
      <xdr:rowOff>161925</xdr:rowOff>
    </xdr:from>
    <xdr:to>
      <xdr:col>9</xdr:col>
      <xdr:colOff>304800</xdr:colOff>
      <xdr:row>7</xdr:row>
      <xdr:rowOff>180975</xdr:rowOff>
    </xdr:to>
    <xdr:sp macro="[0]!nakit">
      <xdr:nvSpPr>
        <xdr:cNvPr id="1" name="Texte 1"/>
        <xdr:cNvSpPr>
          <a:spLocks/>
        </xdr:cNvSpPr>
      </xdr:nvSpPr>
      <xdr:spPr>
        <a:xfrm>
          <a:off x="6838950" y="1762125"/>
          <a:ext cx="1162050" cy="276225"/>
        </a:xfrm>
        <a:prstGeom prst="roundRect">
          <a:avLst/>
        </a:prstGeom>
        <a:solidFill>
          <a:srgbClr val="33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Ödeme Emri &gt;</a:t>
          </a:r>
        </a:p>
      </xdr:txBody>
    </xdr:sp>
    <xdr:clientData fPrintsWithSheet="0"/>
  </xdr:twoCellAnchor>
  <xdr:twoCellAnchor editAs="oneCell">
    <xdr:from>
      <xdr:col>7</xdr:col>
      <xdr:colOff>352425</xdr:colOff>
      <xdr:row>3</xdr:row>
      <xdr:rowOff>47625</xdr:rowOff>
    </xdr:from>
    <xdr:to>
      <xdr:col>9</xdr:col>
      <xdr:colOff>266700</xdr:colOff>
      <xdr:row>4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742950"/>
          <a:ext cx="11334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7</xdr:col>
      <xdr:colOff>371475</xdr:colOff>
      <xdr:row>4</xdr:row>
      <xdr:rowOff>104775</xdr:rowOff>
    </xdr:from>
    <xdr:to>
      <xdr:col>9</xdr:col>
      <xdr:colOff>266700</xdr:colOff>
      <xdr:row>5</xdr:row>
      <xdr:rowOff>152400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1133475"/>
          <a:ext cx="11144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yayikci@meb.gov.tr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7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05" customWidth="1"/>
  </cols>
  <sheetData>
    <row r="1" ht="22.5" customHeight="1"/>
    <row r="2" ht="22.5" customHeight="1"/>
    <row r="4" ht="67.5" customHeight="1"/>
    <row r="43" ht="12.75" customHeight="1"/>
    <row r="57" ht="30.75" customHeight="1"/>
    <row r="83" ht="15" customHeight="1"/>
    <row r="84" ht="30.75" customHeight="1"/>
    <row r="103" ht="12.75" customHeight="1"/>
    <row r="139" ht="16.5" customHeight="1"/>
    <row r="161" ht="31.5" customHeight="1"/>
    <row r="203" ht="25.5" customHeight="1"/>
    <row r="215" ht="55.5" customHeight="1"/>
  </sheetData>
  <sheetProtection password="CC1A" sheet="1" objects="1" scenarios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6">
    <tabColor indexed="15"/>
  </sheetPr>
  <dimension ref="A1:FL42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5.421875" style="234" customWidth="1"/>
    <col min="2" max="2" width="18.00390625" style="237" customWidth="1"/>
    <col min="3" max="3" width="32.140625" style="235" customWidth="1"/>
    <col min="4" max="4" width="26.00390625" style="236" customWidth="1"/>
    <col min="5" max="5" width="27.8515625" style="236" customWidth="1"/>
    <col min="6" max="6" width="4.28125" style="237" customWidth="1"/>
    <col min="7" max="7" width="7.421875" style="238" customWidth="1"/>
    <col min="8" max="8" width="32.28125" style="236" customWidth="1"/>
    <col min="9" max="9" width="11.28125" style="247" customWidth="1"/>
    <col min="10" max="10" width="7.8515625" style="239" customWidth="1"/>
    <col min="11" max="11" width="10.28125" style="239" customWidth="1"/>
    <col min="12" max="12" width="14.140625" style="282" customWidth="1"/>
    <col min="13" max="13" width="11.57421875" style="283" customWidth="1"/>
    <col min="14" max="15" width="8.8515625" style="283" customWidth="1"/>
    <col min="16" max="16" width="10.421875" style="283" customWidth="1"/>
    <col min="17" max="17" width="12.140625" style="283" customWidth="1"/>
    <col min="18" max="18" width="10.28125" style="284" customWidth="1"/>
    <col min="19" max="19" width="11.00390625" style="284" customWidth="1"/>
    <col min="20" max="20" width="11.7109375" style="284" customWidth="1"/>
    <col min="21" max="21" width="13.421875" style="284" customWidth="1"/>
    <col min="22" max="16384" width="9.140625" style="234" customWidth="1"/>
  </cols>
  <sheetData>
    <row r="1" spans="1:33" ht="99" customHeight="1" thickBot="1">
      <c r="A1" s="530" t="s">
        <v>375</v>
      </c>
      <c r="B1" s="531" t="s">
        <v>152</v>
      </c>
      <c r="C1" s="531" t="s">
        <v>153</v>
      </c>
      <c r="D1" s="531" t="s">
        <v>376</v>
      </c>
      <c r="E1" s="531" t="s">
        <v>154</v>
      </c>
      <c r="F1" s="532" t="s">
        <v>191</v>
      </c>
      <c r="G1" s="533" t="s">
        <v>211</v>
      </c>
      <c r="H1" s="534" t="s">
        <v>367</v>
      </c>
      <c r="I1" s="529" t="s">
        <v>370</v>
      </c>
      <c r="J1" s="529" t="s">
        <v>369</v>
      </c>
      <c r="K1" s="578" t="s">
        <v>248</v>
      </c>
      <c r="L1" s="525" t="s">
        <v>216</v>
      </c>
      <c r="M1" s="279" t="s">
        <v>217</v>
      </c>
      <c r="N1" s="279" t="s">
        <v>386</v>
      </c>
      <c r="O1" s="279" t="s">
        <v>373</v>
      </c>
      <c r="P1" s="279" t="s">
        <v>374</v>
      </c>
      <c r="Q1" s="280" t="s">
        <v>250</v>
      </c>
      <c r="R1" s="279" t="s">
        <v>213</v>
      </c>
      <c r="S1" s="279" t="s">
        <v>207</v>
      </c>
      <c r="T1" s="278" t="s">
        <v>249</v>
      </c>
      <c r="U1" s="281" t="s">
        <v>208</v>
      </c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</row>
    <row r="2" spans="1:168" s="245" customFormat="1" ht="16.5" customHeight="1">
      <c r="A2" s="522">
        <v>1</v>
      </c>
      <c r="B2" s="515">
        <v>12345678901</v>
      </c>
      <c r="C2" s="516" t="s">
        <v>222</v>
      </c>
      <c r="D2" s="517" t="s">
        <v>215</v>
      </c>
      <c r="E2" s="518" t="s">
        <v>147</v>
      </c>
      <c r="F2" s="515">
        <v>1</v>
      </c>
      <c r="G2" s="635" t="s">
        <v>476</v>
      </c>
      <c r="H2" s="517" t="s">
        <v>420</v>
      </c>
      <c r="I2" s="520">
        <v>2</v>
      </c>
      <c r="J2" s="521">
        <v>120</v>
      </c>
      <c r="K2" s="521" t="s">
        <v>483</v>
      </c>
      <c r="L2" s="579">
        <v>0.093259</v>
      </c>
      <c r="M2" s="351">
        <v>885.9604999999999</v>
      </c>
      <c r="N2" s="351">
        <v>0.1</v>
      </c>
      <c r="O2" s="351">
        <v>88.59604999999999</v>
      </c>
      <c r="P2" s="351">
        <v>2.9532016666666663</v>
      </c>
      <c r="Q2" s="351">
        <v>354.38419999999996</v>
      </c>
      <c r="R2" s="352">
        <v>0</v>
      </c>
      <c r="S2" s="352">
        <v>2.689776078</v>
      </c>
      <c r="T2" s="352">
        <v>2.689776078</v>
      </c>
      <c r="U2" s="352">
        <v>351.69442392199994</v>
      </c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L2" s="245">
        <v>0</v>
      </c>
      <c r="FJ2" s="245">
        <v>0</v>
      </c>
      <c r="FK2" s="245">
        <v>0</v>
      </c>
      <c r="FL2" s="245">
        <v>0</v>
      </c>
    </row>
    <row r="3" spans="1:33" s="245" customFormat="1" ht="16.5" customHeight="1">
      <c r="A3" s="522"/>
      <c r="B3" s="515"/>
      <c r="C3" s="516"/>
      <c r="D3" s="517"/>
      <c r="E3" s="518"/>
      <c r="F3" s="515"/>
      <c r="G3" s="635"/>
      <c r="H3" s="517"/>
      <c r="I3" s="520"/>
      <c r="J3" s="520"/>
      <c r="K3" s="520"/>
      <c r="L3" s="579"/>
      <c r="M3" s="351"/>
      <c r="N3" s="351"/>
      <c r="O3" s="351"/>
      <c r="P3" s="351"/>
      <c r="Q3" s="351"/>
      <c r="R3" s="354"/>
      <c r="S3" s="352"/>
      <c r="T3" s="354"/>
      <c r="U3" s="352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</row>
    <row r="4" spans="1:33" s="245" customFormat="1" ht="16.5" customHeight="1">
      <c r="A4" s="522"/>
      <c r="B4" s="515"/>
      <c r="C4" s="516"/>
      <c r="D4" s="517"/>
      <c r="E4" s="518"/>
      <c r="F4" s="515"/>
      <c r="G4" s="519"/>
      <c r="H4" s="517"/>
      <c r="I4" s="520"/>
      <c r="J4" s="521"/>
      <c r="K4" s="521"/>
      <c r="L4" s="579"/>
      <c r="M4" s="637"/>
      <c r="N4" s="637"/>
      <c r="O4" s="637"/>
      <c r="P4" s="637"/>
      <c r="Q4" s="637"/>
      <c r="R4" s="637"/>
      <c r="S4" s="637"/>
      <c r="T4" s="637"/>
      <c r="U4" s="637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</row>
    <row r="5" spans="1:33" s="245" customFormat="1" ht="16.5" customHeight="1">
      <c r="A5" s="522"/>
      <c r="B5" s="515"/>
      <c r="C5" s="516"/>
      <c r="D5" s="517"/>
      <c r="E5" s="518"/>
      <c r="F5" s="515"/>
      <c r="G5" s="519"/>
      <c r="H5" s="517"/>
      <c r="I5" s="520"/>
      <c r="J5" s="521"/>
      <c r="K5" s="521"/>
      <c r="L5" s="579"/>
      <c r="M5" s="637"/>
      <c r="N5" s="637"/>
      <c r="O5" s="637"/>
      <c r="P5" s="637"/>
      <c r="Q5" s="637"/>
      <c r="R5" s="637"/>
      <c r="S5" s="637"/>
      <c r="T5" s="637"/>
      <c r="U5" s="637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</row>
    <row r="6" spans="1:33" s="245" customFormat="1" ht="16.5" customHeight="1">
      <c r="A6" s="522"/>
      <c r="B6" s="515"/>
      <c r="C6" s="516"/>
      <c r="D6" s="517"/>
      <c r="E6" s="518"/>
      <c r="F6" s="515"/>
      <c r="G6" s="519"/>
      <c r="H6" s="517"/>
      <c r="I6" s="520"/>
      <c r="J6" s="521"/>
      <c r="K6" s="521"/>
      <c r="L6" s="579"/>
      <c r="M6" s="637"/>
      <c r="N6" s="637"/>
      <c r="O6" s="637"/>
      <c r="P6" s="637"/>
      <c r="Q6" s="637"/>
      <c r="R6" s="637"/>
      <c r="S6" s="637"/>
      <c r="T6" s="637"/>
      <c r="U6" s="637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</row>
    <row r="7" spans="1:33" s="245" customFormat="1" ht="15.75" customHeight="1">
      <c r="A7" s="522"/>
      <c r="B7" s="515"/>
      <c r="C7" s="516"/>
      <c r="D7" s="517"/>
      <c r="E7" s="518"/>
      <c r="F7" s="515"/>
      <c r="G7" s="519"/>
      <c r="H7" s="517"/>
      <c r="I7" s="520"/>
      <c r="J7" s="521"/>
      <c r="K7" s="521"/>
      <c r="L7" s="579"/>
      <c r="M7" s="354"/>
      <c r="N7" s="354"/>
      <c r="O7" s="354"/>
      <c r="P7" s="354"/>
      <c r="Q7" s="354"/>
      <c r="R7" s="354"/>
      <c r="S7" s="354"/>
      <c r="T7" s="354"/>
      <c r="U7" s="35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</row>
    <row r="8" spans="1:33" s="245" customFormat="1" ht="16.5" customHeight="1">
      <c r="A8" s="522"/>
      <c r="B8" s="515"/>
      <c r="C8" s="516"/>
      <c r="D8" s="517"/>
      <c r="E8" s="518"/>
      <c r="F8" s="515"/>
      <c r="G8" s="519"/>
      <c r="H8" s="517"/>
      <c r="I8" s="520"/>
      <c r="J8" s="521"/>
      <c r="K8" s="521"/>
      <c r="L8" s="579"/>
      <c r="M8" s="354"/>
      <c r="N8" s="354"/>
      <c r="O8" s="354"/>
      <c r="P8" s="354"/>
      <c r="Q8" s="354"/>
      <c r="R8" s="354"/>
      <c r="S8" s="354"/>
      <c r="T8" s="354"/>
      <c r="U8" s="35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</row>
    <row r="9" spans="1:33" s="245" customFormat="1" ht="16.5" customHeight="1">
      <c r="A9" s="522"/>
      <c r="B9" s="515"/>
      <c r="C9" s="516"/>
      <c r="D9" s="517"/>
      <c r="E9" s="518"/>
      <c r="F9" s="515"/>
      <c r="G9" s="519"/>
      <c r="H9" s="517"/>
      <c r="I9" s="520"/>
      <c r="J9" s="521"/>
      <c r="K9" s="521"/>
      <c r="L9" s="579"/>
      <c r="M9" s="354"/>
      <c r="N9" s="354"/>
      <c r="O9" s="354"/>
      <c r="P9" s="354"/>
      <c r="Q9" s="354"/>
      <c r="R9" s="354"/>
      <c r="S9" s="354"/>
      <c r="T9" s="354"/>
      <c r="U9" s="35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</row>
    <row r="10" spans="1:33" s="245" customFormat="1" ht="16.5" customHeight="1">
      <c r="A10" s="522"/>
      <c r="B10" s="515"/>
      <c r="C10" s="516"/>
      <c r="D10" s="517"/>
      <c r="E10" s="518"/>
      <c r="F10" s="515"/>
      <c r="G10" s="519"/>
      <c r="H10" s="517"/>
      <c r="I10" s="520"/>
      <c r="J10" s="521"/>
      <c r="K10" s="521"/>
      <c r="L10" s="579"/>
      <c r="M10" s="354"/>
      <c r="N10" s="354"/>
      <c r="O10" s="354"/>
      <c r="P10" s="354"/>
      <c r="Q10" s="354"/>
      <c r="R10" s="354"/>
      <c r="S10" s="354"/>
      <c r="T10" s="354"/>
      <c r="U10" s="35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</row>
    <row r="11" spans="1:33" s="245" customFormat="1" ht="16.5" customHeight="1">
      <c r="A11" s="522"/>
      <c r="B11" s="515"/>
      <c r="C11" s="516"/>
      <c r="D11" s="517"/>
      <c r="E11" s="518"/>
      <c r="F11" s="515"/>
      <c r="G11" s="519"/>
      <c r="H11" s="517"/>
      <c r="I11" s="520"/>
      <c r="J11" s="521"/>
      <c r="K11" s="521"/>
      <c r="L11" s="579"/>
      <c r="M11" s="354"/>
      <c r="N11" s="354"/>
      <c r="O11" s="354"/>
      <c r="P11" s="354"/>
      <c r="Q11" s="354"/>
      <c r="R11" s="354"/>
      <c r="S11" s="354"/>
      <c r="T11" s="354"/>
      <c r="U11" s="35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</row>
    <row r="12" spans="1:33" s="245" customFormat="1" ht="16.5" customHeight="1">
      <c r="A12" s="522"/>
      <c r="B12" s="515"/>
      <c r="C12" s="516"/>
      <c r="D12" s="517"/>
      <c r="E12" s="518"/>
      <c r="F12" s="515"/>
      <c r="G12" s="519"/>
      <c r="H12" s="517"/>
      <c r="I12" s="520"/>
      <c r="J12" s="521"/>
      <c r="K12" s="521"/>
      <c r="L12" s="579"/>
      <c r="M12" s="354"/>
      <c r="N12" s="354"/>
      <c r="O12" s="354"/>
      <c r="P12" s="354"/>
      <c r="Q12" s="354"/>
      <c r="R12" s="354"/>
      <c r="S12" s="354"/>
      <c r="T12" s="354"/>
      <c r="U12" s="35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</row>
    <row r="13" spans="1:33" s="245" customFormat="1" ht="16.5" customHeight="1">
      <c r="A13" s="522"/>
      <c r="B13" s="515"/>
      <c r="C13" s="516"/>
      <c r="D13" s="517"/>
      <c r="E13" s="518"/>
      <c r="F13" s="515"/>
      <c r="G13" s="519"/>
      <c r="H13" s="517"/>
      <c r="I13" s="520"/>
      <c r="J13" s="521"/>
      <c r="K13" s="521"/>
      <c r="L13" s="579"/>
      <c r="M13" s="354"/>
      <c r="N13" s="354"/>
      <c r="O13" s="354"/>
      <c r="P13" s="354"/>
      <c r="Q13" s="354"/>
      <c r="R13" s="354"/>
      <c r="S13" s="354"/>
      <c r="T13" s="354"/>
      <c r="U13" s="35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</row>
    <row r="14" spans="1:33" s="245" customFormat="1" ht="16.5" customHeight="1">
      <c r="A14" s="522"/>
      <c r="B14" s="515"/>
      <c r="C14" s="516"/>
      <c r="D14" s="517"/>
      <c r="E14" s="518"/>
      <c r="F14" s="515"/>
      <c r="G14" s="519"/>
      <c r="H14" s="517"/>
      <c r="I14" s="520"/>
      <c r="J14" s="521"/>
      <c r="K14" s="521"/>
      <c r="L14" s="579"/>
      <c r="M14" s="354"/>
      <c r="N14" s="354"/>
      <c r="O14" s="354"/>
      <c r="P14" s="354"/>
      <c r="Q14" s="354"/>
      <c r="R14" s="354"/>
      <c r="S14" s="354"/>
      <c r="T14" s="354"/>
      <c r="U14" s="35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</row>
    <row r="15" spans="1:33" s="245" customFormat="1" ht="16.5" customHeight="1">
      <c r="A15" s="522"/>
      <c r="B15" s="515"/>
      <c r="C15" s="516"/>
      <c r="D15" s="517"/>
      <c r="E15" s="518"/>
      <c r="F15" s="515"/>
      <c r="G15" s="519"/>
      <c r="H15" s="517"/>
      <c r="I15" s="520"/>
      <c r="J15" s="521"/>
      <c r="K15" s="521"/>
      <c r="L15" s="579"/>
      <c r="M15" s="354"/>
      <c r="N15" s="354"/>
      <c r="O15" s="354"/>
      <c r="P15" s="354"/>
      <c r="Q15" s="354"/>
      <c r="R15" s="354"/>
      <c r="S15" s="354"/>
      <c r="T15" s="354"/>
      <c r="U15" s="35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</row>
    <row r="16" spans="1:33" s="245" customFormat="1" ht="16.5" customHeight="1">
      <c r="A16" s="522"/>
      <c r="B16" s="515"/>
      <c r="C16" s="516"/>
      <c r="D16" s="517"/>
      <c r="E16" s="518"/>
      <c r="F16" s="515"/>
      <c r="G16" s="519"/>
      <c r="H16" s="517"/>
      <c r="I16" s="520"/>
      <c r="J16" s="521"/>
      <c r="K16" s="521"/>
      <c r="L16" s="579"/>
      <c r="M16" s="354"/>
      <c r="N16" s="354"/>
      <c r="O16" s="354"/>
      <c r="P16" s="354"/>
      <c r="Q16" s="354"/>
      <c r="R16" s="354"/>
      <c r="S16" s="354"/>
      <c r="T16" s="354"/>
      <c r="U16" s="35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</row>
    <row r="17" spans="1:33" s="245" customFormat="1" ht="16.5" customHeight="1">
      <c r="A17" s="522"/>
      <c r="B17" s="515"/>
      <c r="C17" s="516"/>
      <c r="D17" s="517"/>
      <c r="E17" s="518"/>
      <c r="F17" s="515"/>
      <c r="G17" s="519"/>
      <c r="H17" s="517"/>
      <c r="I17" s="520"/>
      <c r="J17" s="521"/>
      <c r="K17" s="521"/>
      <c r="L17" s="579"/>
      <c r="M17" s="354"/>
      <c r="N17" s="354"/>
      <c r="O17" s="354"/>
      <c r="P17" s="354"/>
      <c r="Q17" s="354"/>
      <c r="R17" s="354"/>
      <c r="S17" s="354"/>
      <c r="T17" s="354"/>
      <c r="U17" s="35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</row>
    <row r="18" spans="1:33" s="245" customFormat="1" ht="16.5" customHeight="1">
      <c r="A18" s="522"/>
      <c r="B18" s="515"/>
      <c r="C18" s="516"/>
      <c r="D18" s="517"/>
      <c r="E18" s="518"/>
      <c r="F18" s="515"/>
      <c r="G18" s="519"/>
      <c r="H18" s="517"/>
      <c r="I18" s="520"/>
      <c r="J18" s="521"/>
      <c r="K18" s="521"/>
      <c r="L18" s="579"/>
      <c r="M18" s="354"/>
      <c r="N18" s="354"/>
      <c r="O18" s="354"/>
      <c r="P18" s="354"/>
      <c r="Q18" s="354"/>
      <c r="R18" s="354"/>
      <c r="S18" s="354"/>
      <c r="T18" s="354"/>
      <c r="U18" s="35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</row>
    <row r="19" spans="1:33" s="245" customFormat="1" ht="16.5" customHeight="1">
      <c r="A19" s="522"/>
      <c r="B19" s="515"/>
      <c r="C19" s="516"/>
      <c r="D19" s="517"/>
      <c r="E19" s="518"/>
      <c r="F19" s="515"/>
      <c r="G19" s="519"/>
      <c r="H19" s="517"/>
      <c r="I19" s="520"/>
      <c r="J19" s="521"/>
      <c r="K19" s="521"/>
      <c r="L19" s="579"/>
      <c r="M19" s="354"/>
      <c r="N19" s="354"/>
      <c r="O19" s="354"/>
      <c r="P19" s="354"/>
      <c r="Q19" s="354"/>
      <c r="R19" s="354"/>
      <c r="S19" s="354"/>
      <c r="T19" s="354"/>
      <c r="U19" s="35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</row>
    <row r="20" spans="1:33" s="245" customFormat="1" ht="16.5" customHeight="1">
      <c r="A20" s="522"/>
      <c r="B20" s="515"/>
      <c r="C20" s="516"/>
      <c r="D20" s="517"/>
      <c r="E20" s="518"/>
      <c r="F20" s="515"/>
      <c r="G20" s="519"/>
      <c r="H20" s="517"/>
      <c r="I20" s="520"/>
      <c r="J20" s="521"/>
      <c r="K20" s="521"/>
      <c r="L20" s="579"/>
      <c r="M20" s="354"/>
      <c r="N20" s="354"/>
      <c r="O20" s="354"/>
      <c r="P20" s="354"/>
      <c r="Q20" s="354"/>
      <c r="R20" s="354"/>
      <c r="S20" s="354"/>
      <c r="T20" s="354"/>
      <c r="U20" s="35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</row>
    <row r="21" spans="1:33" s="245" customFormat="1" ht="16.5" customHeight="1">
      <c r="A21" s="522"/>
      <c r="B21" s="515"/>
      <c r="C21" s="516"/>
      <c r="D21" s="517"/>
      <c r="E21" s="518"/>
      <c r="F21" s="515"/>
      <c r="G21" s="519"/>
      <c r="H21" s="517"/>
      <c r="I21" s="520"/>
      <c r="J21" s="521"/>
      <c r="K21" s="521"/>
      <c r="L21" s="579"/>
      <c r="M21" s="354"/>
      <c r="N21" s="354"/>
      <c r="O21" s="354"/>
      <c r="P21" s="354"/>
      <c r="Q21" s="354"/>
      <c r="R21" s="354"/>
      <c r="S21" s="354"/>
      <c r="T21" s="354"/>
      <c r="U21" s="35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</row>
    <row r="22" spans="1:33" s="245" customFormat="1" ht="16.5" customHeight="1">
      <c r="A22" s="522"/>
      <c r="B22" s="515"/>
      <c r="C22" s="516"/>
      <c r="D22" s="517"/>
      <c r="E22" s="518"/>
      <c r="F22" s="515"/>
      <c r="G22" s="519"/>
      <c r="H22" s="517"/>
      <c r="I22" s="520"/>
      <c r="J22" s="521"/>
      <c r="K22" s="521"/>
      <c r="L22" s="579"/>
      <c r="M22" s="354"/>
      <c r="N22" s="354"/>
      <c r="O22" s="354"/>
      <c r="P22" s="354"/>
      <c r="Q22" s="354"/>
      <c r="R22" s="354"/>
      <c r="S22" s="354"/>
      <c r="T22" s="354"/>
      <c r="U22" s="35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</row>
    <row r="23" spans="1:33" s="245" customFormat="1" ht="16.5" customHeight="1">
      <c r="A23" s="522"/>
      <c r="B23" s="515"/>
      <c r="C23" s="516"/>
      <c r="D23" s="517"/>
      <c r="E23" s="518"/>
      <c r="F23" s="515"/>
      <c r="G23" s="519"/>
      <c r="H23" s="517"/>
      <c r="I23" s="520"/>
      <c r="J23" s="521"/>
      <c r="K23" s="521"/>
      <c r="L23" s="579"/>
      <c r="M23" s="354"/>
      <c r="N23" s="354"/>
      <c r="O23" s="354"/>
      <c r="P23" s="354"/>
      <c r="Q23" s="354"/>
      <c r="R23" s="354"/>
      <c r="S23" s="354"/>
      <c r="T23" s="354"/>
      <c r="U23" s="35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</row>
    <row r="24" spans="1:33" s="245" customFormat="1" ht="16.5" customHeight="1">
      <c r="A24" s="522"/>
      <c r="B24" s="515"/>
      <c r="C24" s="516"/>
      <c r="D24" s="517"/>
      <c r="E24" s="518"/>
      <c r="F24" s="515"/>
      <c r="G24" s="519"/>
      <c r="H24" s="517"/>
      <c r="I24" s="520"/>
      <c r="J24" s="521"/>
      <c r="K24" s="521"/>
      <c r="L24" s="579"/>
      <c r="M24" s="354"/>
      <c r="N24" s="354"/>
      <c r="O24" s="354"/>
      <c r="P24" s="354"/>
      <c r="Q24" s="354"/>
      <c r="R24" s="354"/>
      <c r="S24" s="354"/>
      <c r="T24" s="354"/>
      <c r="U24" s="35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</row>
    <row r="25" spans="1:33" s="245" customFormat="1" ht="16.5" customHeight="1">
      <c r="A25" s="522"/>
      <c r="B25" s="515"/>
      <c r="C25" s="516"/>
      <c r="D25" s="517"/>
      <c r="E25" s="518"/>
      <c r="F25" s="515"/>
      <c r="G25" s="519"/>
      <c r="H25" s="517"/>
      <c r="I25" s="520"/>
      <c r="J25" s="521"/>
      <c r="K25" s="521"/>
      <c r="L25" s="579"/>
      <c r="M25" s="354"/>
      <c r="N25" s="354"/>
      <c r="O25" s="354"/>
      <c r="P25" s="354"/>
      <c r="Q25" s="354"/>
      <c r="R25" s="354"/>
      <c r="S25" s="354"/>
      <c r="T25" s="354"/>
      <c r="U25" s="35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</row>
    <row r="26" spans="1:33" s="245" customFormat="1" ht="15.75" customHeight="1">
      <c r="A26" s="522"/>
      <c r="B26" s="515"/>
      <c r="C26" s="516"/>
      <c r="D26" s="517"/>
      <c r="E26" s="518"/>
      <c r="F26" s="515"/>
      <c r="G26" s="519"/>
      <c r="H26" s="517"/>
      <c r="I26" s="520"/>
      <c r="J26" s="521"/>
      <c r="K26" s="521"/>
      <c r="L26" s="579"/>
      <c r="M26" s="354"/>
      <c r="N26" s="354"/>
      <c r="O26" s="354"/>
      <c r="P26" s="354"/>
      <c r="Q26" s="354"/>
      <c r="R26" s="354"/>
      <c r="S26" s="354"/>
      <c r="T26" s="354"/>
      <c r="U26" s="35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</row>
    <row r="27" spans="1:33" s="245" customFormat="1" ht="16.5" customHeight="1">
      <c r="A27" s="522"/>
      <c r="B27" s="515"/>
      <c r="C27" s="516"/>
      <c r="D27" s="517"/>
      <c r="E27" s="518"/>
      <c r="F27" s="515"/>
      <c r="G27" s="519"/>
      <c r="H27" s="517"/>
      <c r="I27" s="520"/>
      <c r="J27" s="521"/>
      <c r="K27" s="521"/>
      <c r="L27" s="579"/>
      <c r="M27" s="354"/>
      <c r="N27" s="354"/>
      <c r="O27" s="354"/>
      <c r="P27" s="354"/>
      <c r="Q27" s="354"/>
      <c r="R27" s="354"/>
      <c r="S27" s="354"/>
      <c r="T27" s="354"/>
      <c r="U27" s="35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</row>
    <row r="28" spans="1:33" s="245" customFormat="1" ht="16.5" customHeight="1">
      <c r="A28" s="522"/>
      <c r="B28" s="515"/>
      <c r="C28" s="516"/>
      <c r="D28" s="517"/>
      <c r="E28" s="518"/>
      <c r="F28" s="515"/>
      <c r="G28" s="519"/>
      <c r="H28" s="517"/>
      <c r="I28" s="520"/>
      <c r="J28" s="521"/>
      <c r="K28" s="521"/>
      <c r="L28" s="579"/>
      <c r="M28" s="354"/>
      <c r="N28" s="354"/>
      <c r="O28" s="354"/>
      <c r="P28" s="354"/>
      <c r="Q28" s="354"/>
      <c r="R28" s="354"/>
      <c r="S28" s="354"/>
      <c r="T28" s="354"/>
      <c r="U28" s="35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</row>
    <row r="29" spans="1:33" s="245" customFormat="1" ht="16.5" customHeight="1">
      <c r="A29" s="522"/>
      <c r="B29" s="515"/>
      <c r="C29" s="516"/>
      <c r="D29" s="517"/>
      <c r="E29" s="518"/>
      <c r="F29" s="515"/>
      <c r="G29" s="519"/>
      <c r="H29" s="517"/>
      <c r="I29" s="520"/>
      <c r="J29" s="521"/>
      <c r="K29" s="521"/>
      <c r="L29" s="579"/>
      <c r="M29" s="354"/>
      <c r="N29" s="354"/>
      <c r="O29" s="354"/>
      <c r="P29" s="354"/>
      <c r="Q29" s="354"/>
      <c r="R29" s="354"/>
      <c r="S29" s="354"/>
      <c r="T29" s="354"/>
      <c r="U29" s="35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</row>
    <row r="30" spans="1:33" s="245" customFormat="1" ht="16.5" customHeight="1">
      <c r="A30" s="522"/>
      <c r="B30" s="515"/>
      <c r="C30" s="516"/>
      <c r="D30" s="517"/>
      <c r="E30" s="518"/>
      <c r="F30" s="515"/>
      <c r="G30" s="519"/>
      <c r="H30" s="517"/>
      <c r="I30" s="520"/>
      <c r="J30" s="521"/>
      <c r="K30" s="521"/>
      <c r="L30" s="579"/>
      <c r="M30" s="354"/>
      <c r="N30" s="354"/>
      <c r="O30" s="354"/>
      <c r="P30" s="354"/>
      <c r="Q30" s="354"/>
      <c r="R30" s="354"/>
      <c r="S30" s="354"/>
      <c r="T30" s="354"/>
      <c r="U30" s="35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</row>
    <row r="31" spans="1:33" s="245" customFormat="1" ht="16.5" customHeight="1">
      <c r="A31" s="522"/>
      <c r="B31" s="515"/>
      <c r="C31" s="516"/>
      <c r="D31" s="517"/>
      <c r="E31" s="518"/>
      <c r="F31" s="515"/>
      <c r="G31" s="519"/>
      <c r="H31" s="517"/>
      <c r="I31" s="520"/>
      <c r="J31" s="521"/>
      <c r="K31" s="521"/>
      <c r="L31" s="579"/>
      <c r="M31" s="354"/>
      <c r="N31" s="354"/>
      <c r="O31" s="354"/>
      <c r="P31" s="354"/>
      <c r="Q31" s="354"/>
      <c r="R31" s="354"/>
      <c r="S31" s="354"/>
      <c r="T31" s="354"/>
      <c r="U31" s="35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</row>
    <row r="32" spans="1:33" s="245" customFormat="1" ht="16.5" customHeight="1">
      <c r="A32" s="522"/>
      <c r="B32" s="515"/>
      <c r="C32" s="516"/>
      <c r="D32" s="517"/>
      <c r="E32" s="518"/>
      <c r="F32" s="515"/>
      <c r="G32" s="519"/>
      <c r="H32" s="517"/>
      <c r="I32" s="520"/>
      <c r="J32" s="521"/>
      <c r="K32" s="521"/>
      <c r="L32" s="579"/>
      <c r="M32" s="354"/>
      <c r="N32" s="354"/>
      <c r="O32" s="354"/>
      <c r="P32" s="354"/>
      <c r="Q32" s="354"/>
      <c r="R32" s="354"/>
      <c r="S32" s="354"/>
      <c r="T32" s="354"/>
      <c r="U32" s="35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</row>
    <row r="33" spans="1:33" s="245" customFormat="1" ht="16.5" customHeight="1">
      <c r="A33" s="522"/>
      <c r="B33" s="515"/>
      <c r="C33" s="516"/>
      <c r="D33" s="517"/>
      <c r="E33" s="518"/>
      <c r="F33" s="515"/>
      <c r="G33" s="519"/>
      <c r="H33" s="517"/>
      <c r="I33" s="520"/>
      <c r="J33" s="521"/>
      <c r="K33" s="521"/>
      <c r="L33" s="579"/>
      <c r="M33" s="354"/>
      <c r="N33" s="354"/>
      <c r="O33" s="354"/>
      <c r="P33" s="354"/>
      <c r="Q33" s="354"/>
      <c r="R33" s="354"/>
      <c r="S33" s="354"/>
      <c r="T33" s="354"/>
      <c r="U33" s="35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</row>
    <row r="34" spans="1:33" s="245" customFormat="1" ht="16.5" customHeight="1">
      <c r="A34" s="522"/>
      <c r="B34" s="515"/>
      <c r="C34" s="516"/>
      <c r="D34" s="517"/>
      <c r="E34" s="518"/>
      <c r="F34" s="515"/>
      <c r="G34" s="519"/>
      <c r="H34" s="517"/>
      <c r="I34" s="520"/>
      <c r="J34" s="521"/>
      <c r="K34" s="521"/>
      <c r="L34" s="579"/>
      <c r="M34" s="354"/>
      <c r="N34" s="354"/>
      <c r="O34" s="354"/>
      <c r="P34" s="354"/>
      <c r="Q34" s="354"/>
      <c r="R34" s="354"/>
      <c r="S34" s="354"/>
      <c r="T34" s="354"/>
      <c r="U34" s="35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</row>
    <row r="35" spans="1:33" s="245" customFormat="1" ht="16.5" customHeight="1">
      <c r="A35" s="522"/>
      <c r="B35" s="515"/>
      <c r="C35" s="516"/>
      <c r="D35" s="517"/>
      <c r="E35" s="518"/>
      <c r="F35" s="515"/>
      <c r="G35" s="519"/>
      <c r="H35" s="517"/>
      <c r="I35" s="520"/>
      <c r="J35" s="521"/>
      <c r="K35" s="521"/>
      <c r="L35" s="579"/>
      <c r="M35" s="354"/>
      <c r="N35" s="354"/>
      <c r="O35" s="354"/>
      <c r="P35" s="354"/>
      <c r="Q35" s="354"/>
      <c r="R35" s="354"/>
      <c r="S35" s="354"/>
      <c r="T35" s="354"/>
      <c r="U35" s="35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</row>
    <row r="36" spans="1:33" s="245" customFormat="1" ht="16.5" customHeight="1">
      <c r="A36" s="522"/>
      <c r="B36" s="515"/>
      <c r="C36" s="516"/>
      <c r="D36" s="517"/>
      <c r="E36" s="518"/>
      <c r="F36" s="515"/>
      <c r="G36" s="519"/>
      <c r="H36" s="517"/>
      <c r="I36" s="520"/>
      <c r="J36" s="521"/>
      <c r="K36" s="521"/>
      <c r="L36" s="579"/>
      <c r="M36" s="354"/>
      <c r="N36" s="354"/>
      <c r="O36" s="354"/>
      <c r="P36" s="354"/>
      <c r="Q36" s="354"/>
      <c r="R36" s="354"/>
      <c r="S36" s="354"/>
      <c r="T36" s="354"/>
      <c r="U36" s="35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</row>
    <row r="37" spans="1:33" s="245" customFormat="1" ht="16.5" customHeight="1">
      <c r="A37" s="522"/>
      <c r="B37" s="515"/>
      <c r="C37" s="516"/>
      <c r="D37" s="517"/>
      <c r="E37" s="518"/>
      <c r="F37" s="515"/>
      <c r="G37" s="519"/>
      <c r="H37" s="517"/>
      <c r="I37" s="520"/>
      <c r="J37" s="521"/>
      <c r="K37" s="521"/>
      <c r="L37" s="579"/>
      <c r="M37" s="354"/>
      <c r="N37" s="354"/>
      <c r="O37" s="354"/>
      <c r="P37" s="354"/>
      <c r="Q37" s="354"/>
      <c r="R37" s="354"/>
      <c r="S37" s="354"/>
      <c r="T37" s="354"/>
      <c r="U37" s="35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</row>
    <row r="38" spans="1:33" s="245" customFormat="1" ht="16.5" customHeight="1">
      <c r="A38" s="522"/>
      <c r="B38" s="515"/>
      <c r="C38" s="516"/>
      <c r="D38" s="517"/>
      <c r="E38" s="518"/>
      <c r="F38" s="515"/>
      <c r="G38" s="519"/>
      <c r="H38" s="517"/>
      <c r="I38" s="520"/>
      <c r="J38" s="521"/>
      <c r="K38" s="521"/>
      <c r="L38" s="579"/>
      <c r="M38" s="354"/>
      <c r="N38" s="354"/>
      <c r="O38" s="354"/>
      <c r="P38" s="354"/>
      <c r="Q38" s="354"/>
      <c r="R38" s="354"/>
      <c r="S38" s="354"/>
      <c r="T38" s="354"/>
      <c r="U38" s="35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</row>
    <row r="39" spans="1:33" s="245" customFormat="1" ht="16.5" customHeight="1">
      <c r="A39" s="522"/>
      <c r="B39" s="515"/>
      <c r="C39" s="516"/>
      <c r="D39" s="517"/>
      <c r="E39" s="518"/>
      <c r="F39" s="515"/>
      <c r="G39" s="519"/>
      <c r="H39" s="517"/>
      <c r="I39" s="520"/>
      <c r="J39" s="521"/>
      <c r="K39" s="521"/>
      <c r="L39" s="579"/>
      <c r="M39" s="354"/>
      <c r="N39" s="354"/>
      <c r="O39" s="354"/>
      <c r="P39" s="354"/>
      <c r="Q39" s="354"/>
      <c r="R39" s="354"/>
      <c r="S39" s="354"/>
      <c r="T39" s="354"/>
      <c r="U39" s="35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</row>
    <row r="40" spans="1:33" s="245" customFormat="1" ht="16.5" customHeight="1">
      <c r="A40" s="522"/>
      <c r="B40" s="515"/>
      <c r="C40" s="516"/>
      <c r="D40" s="517"/>
      <c r="E40" s="518"/>
      <c r="F40" s="515"/>
      <c r="G40" s="519"/>
      <c r="H40" s="517"/>
      <c r="I40" s="520"/>
      <c r="J40" s="521"/>
      <c r="K40" s="521"/>
      <c r="L40" s="579"/>
      <c r="M40" s="354"/>
      <c r="N40" s="354"/>
      <c r="O40" s="354"/>
      <c r="P40" s="354"/>
      <c r="Q40" s="354"/>
      <c r="R40" s="354"/>
      <c r="S40" s="354"/>
      <c r="T40" s="354"/>
      <c r="U40" s="35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</row>
    <row r="41" spans="1:33" s="245" customFormat="1" ht="16.5" customHeight="1">
      <c r="A41" s="522"/>
      <c r="B41" s="515"/>
      <c r="C41" s="516"/>
      <c r="D41" s="517"/>
      <c r="E41" s="518"/>
      <c r="F41" s="515"/>
      <c r="G41" s="519"/>
      <c r="H41" s="517"/>
      <c r="I41" s="520"/>
      <c r="J41" s="521"/>
      <c r="K41" s="521"/>
      <c r="L41" s="579"/>
      <c r="M41" s="354"/>
      <c r="N41" s="354"/>
      <c r="O41" s="354"/>
      <c r="P41" s="354"/>
      <c r="Q41" s="354"/>
      <c r="R41" s="354"/>
      <c r="S41" s="354"/>
      <c r="T41" s="354"/>
      <c r="U41" s="35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</row>
    <row r="42" spans="1:33" s="245" customFormat="1" ht="16.5" customHeight="1">
      <c r="A42" s="522"/>
      <c r="B42" s="515"/>
      <c r="C42" s="516"/>
      <c r="D42" s="517"/>
      <c r="E42" s="518"/>
      <c r="F42" s="515"/>
      <c r="G42" s="519"/>
      <c r="H42" s="517"/>
      <c r="I42" s="520"/>
      <c r="J42" s="521"/>
      <c r="K42" s="521"/>
      <c r="L42" s="579"/>
      <c r="M42" s="354"/>
      <c r="N42" s="354"/>
      <c r="O42" s="354"/>
      <c r="P42" s="354"/>
      <c r="Q42" s="354"/>
      <c r="R42" s="354"/>
      <c r="S42" s="354"/>
      <c r="T42" s="354"/>
      <c r="U42" s="35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</row>
  </sheetData>
  <sheetProtection/>
  <conditionalFormatting sqref="L2:L41 J2:K2 J4:K42">
    <cfRule type="cellIs" priority="16" dxfId="1" operator="equal" stopIfTrue="1">
      <formula>"HAYIR"</formula>
    </cfRule>
    <cfRule type="cellIs" priority="17" dxfId="0" operator="equal" stopIfTrue="1">
      <formula>"EVET"</formula>
    </cfRule>
  </conditionalFormatting>
  <conditionalFormatting sqref="A2:A42 D2:D42 H2:H42">
    <cfRule type="cellIs" priority="13" dxfId="4" operator="equal" stopIfTrue="1">
      <formula>""</formula>
    </cfRule>
  </conditionalFormatting>
  <conditionalFormatting sqref="I2:I42 J3:K3">
    <cfRule type="cellIs" priority="14" dxfId="1" operator="equal" stopIfTrue="1">
      <formula>"EVET"</formula>
    </cfRule>
    <cfRule type="cellIs" priority="15" dxfId="0" operator="equal" stopIfTrue="1">
      <formula>"HAYIR"</formula>
    </cfRule>
  </conditionalFormatting>
  <conditionalFormatting sqref="L42">
    <cfRule type="cellIs" priority="1" dxfId="1" operator="equal" stopIfTrue="1">
      <formula>"HAYIR"</formula>
    </cfRule>
    <cfRule type="cellIs" priority="2" dxfId="0" operator="equal" stopIfTrue="1">
      <formula>"EVET"</formula>
    </cfRule>
  </conditionalFormatting>
  <dataValidations count="7">
    <dataValidation errorStyle="warning" type="list" allowBlank="1" showInputMessage="1" showErrorMessage="1" promptTitle="UYARI !!" prompt="LÜTFEN SEÇİNİZ.." errorTitle="DİKKAT !!" error="YAZMAK YOK.." sqref="D33:D42 H2:H42">
      <formula1>Liste_Brans</formula1>
    </dataValidation>
    <dataValidation type="list" allowBlank="1" showInputMessage="1" showErrorMessage="1" promptTitle="Lütfen ;" prompt="Dönem Seçiniz." errorTitle="UYARI !!" error="EN FAZLA 2 ÇOCUK (BÜYÜK VE/VEYA KÜÇÜK)" sqref="K2 K4:K42">
      <formula1>listedonem</formula1>
    </dataValidation>
    <dataValidation type="textLength" allowBlank="1" showInputMessage="1" showErrorMessage="1" errorTitle="UYARI !!" error="T.C. KİMLİK NO 11 KARAKTER.NOKSAN/FAZLA RAKAM YAZDINIZ.." sqref="B2:B65536">
      <formula1>11</formula1>
      <formula2>11</formula2>
    </dataValidation>
    <dataValidation type="textLength" allowBlank="1" showInputMessage="1" showErrorMessage="1" errorTitle="UYARI 11" error="IBAN 26 KARAKTERDİR. NOKSAN/FAZLA DEĞER GİRDİNİZ.." sqref="C2:C65536">
      <formula1>26</formula1>
      <formula2>26</formula2>
    </dataValidation>
    <dataValidation type="whole" allowBlank="1" showInputMessage="1" showErrorMessage="1" errorTitle="Hata !" error="Öğrenim Süresi 2 yıldan az 5 yıldan fazla olamaz." sqref="I2:I42 J3:K3">
      <formula1>2</formula1>
      <formula2>5</formula2>
    </dataValidation>
    <dataValidation type="whole" allowBlank="1" showInputMessage="1" showErrorMessage="1" errorTitle="Hata !" error="Bir dönem 180 günden fazla olamaz. (6*30)" sqref="J2 J4:J42">
      <formula1>1</formula1>
      <formula2>180</formula2>
    </dataValidation>
    <dataValidation errorStyle="warning" type="list" allowBlank="1" showInputMessage="1" showErrorMessage="1" promptTitle="UYARI !!" prompt="LÜTFEN SEÇİNİZ.." errorTitle="DİKKAT !!" error="YAZMAK YOK.." sqref="D2:D32">
      <formula1>listeunvan</formula1>
    </dataValidation>
  </dataValidations>
  <printOptions/>
  <pageMargins left="0.35433070866141736" right="0.35433070866141736" top="0.7874015748031497" bottom="0.7874015748031497" header="0.5118110236220472" footer="0.5118110236220472"/>
  <pageSetup horizontalDpi="300" verticalDpi="3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">
    <tabColor indexed="35"/>
    <pageSetUpPr fitToPage="1"/>
  </sheetPr>
  <dimension ref="A1:AA53"/>
  <sheetViews>
    <sheetView showGridLines="0" zoomScale="75" zoomScaleNormal="75" zoomScalePageLayoutView="0" workbookViewId="0" topLeftCell="A1">
      <selection activeCell="A1" sqref="A1"/>
    </sheetView>
  </sheetViews>
  <sheetFormatPr defaultColWidth="4.7109375" defaultRowHeight="12.75"/>
  <cols>
    <col min="1" max="1" width="3.7109375" style="86" customWidth="1"/>
    <col min="2" max="2" width="13.28125" style="87" customWidth="1"/>
    <col min="3" max="3" width="13.57421875" style="86" customWidth="1"/>
    <col min="4" max="4" width="18.00390625" style="86" customWidth="1"/>
    <col min="5" max="5" width="22.28125" style="86" customWidth="1"/>
    <col min="6" max="6" width="3.8515625" style="87" customWidth="1"/>
    <col min="7" max="7" width="6.140625" style="87" customWidth="1"/>
    <col min="8" max="8" width="5.8515625" style="87" customWidth="1"/>
    <col min="9" max="9" width="8.00390625" style="87" customWidth="1"/>
    <col min="10" max="10" width="9.00390625" style="87" customWidth="1"/>
    <col min="11" max="11" width="8.57421875" style="87" customWidth="1"/>
    <col min="12" max="12" width="7.140625" style="87" customWidth="1"/>
    <col min="13" max="13" width="8.8515625" style="87" customWidth="1"/>
    <col min="14" max="15" width="8.00390625" style="87" customWidth="1"/>
    <col min="16" max="16" width="11.140625" style="86" customWidth="1"/>
    <col min="17" max="17" width="7.8515625" style="86" customWidth="1"/>
    <col min="18" max="19" width="9.00390625" style="86" customWidth="1"/>
    <col min="20" max="20" width="10.57421875" style="86" customWidth="1"/>
    <col min="21" max="21" width="5.8515625" style="86" customWidth="1"/>
    <col min="22" max="22" width="2.8515625" style="86" customWidth="1"/>
    <col min="23" max="24" width="2.57421875" style="86" customWidth="1"/>
    <col min="25" max="25" width="2.421875" style="86" customWidth="1"/>
    <col min="26" max="16384" width="4.7109375" style="86" customWidth="1"/>
  </cols>
  <sheetData>
    <row r="1" spans="10:24" ht="19.5" customHeight="1">
      <c r="J1" s="207" t="s">
        <v>205</v>
      </c>
      <c r="T1" s="277" t="s">
        <v>151</v>
      </c>
      <c r="U1" s="87">
        <v>1</v>
      </c>
      <c r="V1" s="88"/>
      <c r="W1" s="88"/>
      <c r="X1" s="88"/>
    </row>
    <row r="2" spans="1:27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546" t="s">
        <v>118</v>
      </c>
      <c r="U2" s="547"/>
      <c r="V2" s="548"/>
      <c r="W2" s="549"/>
      <c r="X2" s="550" t="str">
        <f>MID(BİLGİLER!$I$19,1,1)</f>
        <v>0</v>
      </c>
      <c r="Y2" s="551" t="str">
        <f>MID(BİLGİLER!$I$19,2,1)</f>
        <v>3</v>
      </c>
      <c r="Z2" s="90"/>
      <c r="AA2" s="90"/>
    </row>
    <row r="3" spans="1:27" ht="15" customHeight="1">
      <c r="A3" s="90"/>
      <c r="B3" s="132" t="s">
        <v>156</v>
      </c>
      <c r="C3" s="131" t="s">
        <v>473</v>
      </c>
      <c r="D3" s="131"/>
      <c r="E3" s="92"/>
      <c r="F3" s="91"/>
      <c r="G3" s="91"/>
      <c r="H3" s="91"/>
      <c r="I3" s="91"/>
      <c r="J3" s="91"/>
      <c r="K3" s="91"/>
      <c r="L3" s="91"/>
      <c r="M3" s="91"/>
      <c r="N3" s="91"/>
      <c r="O3" s="91"/>
      <c r="P3" s="90"/>
      <c r="Q3" s="90"/>
      <c r="R3" s="90"/>
      <c r="S3" s="90"/>
      <c r="T3" s="695" t="s">
        <v>41</v>
      </c>
      <c r="U3" s="696"/>
      <c r="V3" s="552" t="str">
        <f>MID(BİLGİLER!$B$5,1,1)</f>
        <v>2</v>
      </c>
      <c r="W3" s="552" t="str">
        <f>MID(BİLGİLER!$B$5,2,1)</f>
        <v>0</v>
      </c>
      <c r="X3" s="553" t="str">
        <f>MID(BİLGİLER!$B$5,3,1)</f>
        <v>1</v>
      </c>
      <c r="Y3" s="553" t="str">
        <f>MID(BİLGİLER!$B$5,4,1)</f>
        <v>5</v>
      </c>
      <c r="Z3" s="90"/>
      <c r="AA3" s="90"/>
    </row>
    <row r="4" spans="1:27" ht="15" customHeight="1">
      <c r="A4" s="536"/>
      <c r="B4" s="707" t="s">
        <v>201</v>
      </c>
      <c r="C4" s="708"/>
      <c r="D4" s="708"/>
      <c r="E4" s="708"/>
      <c r="F4" s="708"/>
      <c r="G4" s="709"/>
      <c r="H4" s="681" t="s">
        <v>384</v>
      </c>
      <c r="I4" s="682"/>
      <c r="J4" s="682"/>
      <c r="K4" s="682"/>
      <c r="L4" s="682"/>
      <c r="M4" s="682"/>
      <c r="N4" s="682"/>
      <c r="O4" s="682"/>
      <c r="P4" s="683"/>
      <c r="Q4" s="681" t="s">
        <v>209</v>
      </c>
      <c r="R4" s="682"/>
      <c r="S4" s="683"/>
      <c r="T4" s="537"/>
      <c r="U4" s="537"/>
      <c r="V4" s="697" t="s">
        <v>22</v>
      </c>
      <c r="W4" s="698"/>
      <c r="X4" s="698"/>
      <c r="Y4" s="698"/>
      <c r="Z4" s="90"/>
      <c r="AA4" s="90"/>
    </row>
    <row r="5" spans="1:27" ht="30" customHeight="1">
      <c r="A5" s="679" t="s">
        <v>119</v>
      </c>
      <c r="B5" s="702" t="s">
        <v>121</v>
      </c>
      <c r="C5" s="701" t="s">
        <v>368</v>
      </c>
      <c r="D5" s="691" t="s">
        <v>122</v>
      </c>
      <c r="E5" s="691" t="s">
        <v>366</v>
      </c>
      <c r="F5" s="680" t="s">
        <v>23</v>
      </c>
      <c r="G5" s="704" t="s">
        <v>155</v>
      </c>
      <c r="H5" s="710" t="s">
        <v>370</v>
      </c>
      <c r="I5" s="693" t="s">
        <v>251</v>
      </c>
      <c r="J5" s="687" t="s">
        <v>206</v>
      </c>
      <c r="K5" s="539" t="s">
        <v>210</v>
      </c>
      <c r="L5" s="538" t="s">
        <v>379</v>
      </c>
      <c r="M5" s="538" t="s">
        <v>381</v>
      </c>
      <c r="N5" s="537" t="s">
        <v>218</v>
      </c>
      <c r="O5" s="540" t="s">
        <v>382</v>
      </c>
      <c r="P5" s="699" t="s">
        <v>200</v>
      </c>
      <c r="Q5" s="701" t="s">
        <v>214</v>
      </c>
      <c r="R5" s="701" t="s">
        <v>24</v>
      </c>
      <c r="S5" s="697" t="s">
        <v>25</v>
      </c>
      <c r="T5" s="541" t="s">
        <v>199</v>
      </c>
      <c r="U5" s="541" t="s">
        <v>120</v>
      </c>
      <c r="V5" s="698"/>
      <c r="W5" s="698"/>
      <c r="X5" s="698"/>
      <c r="Y5" s="698"/>
      <c r="Z5" s="90"/>
      <c r="AA5" s="90"/>
    </row>
    <row r="6" spans="1:27" ht="16.5" customHeight="1">
      <c r="A6" s="680"/>
      <c r="B6" s="703"/>
      <c r="C6" s="698"/>
      <c r="D6" s="692"/>
      <c r="E6" s="692"/>
      <c r="F6" s="706"/>
      <c r="G6" s="705"/>
      <c r="H6" s="711"/>
      <c r="I6" s="694"/>
      <c r="J6" s="688"/>
      <c r="K6" s="542" t="s">
        <v>67</v>
      </c>
      <c r="L6" s="543" t="s">
        <v>448</v>
      </c>
      <c r="M6" s="543" t="s">
        <v>449</v>
      </c>
      <c r="N6" s="580" t="s">
        <v>449</v>
      </c>
      <c r="O6" s="545" t="s">
        <v>383</v>
      </c>
      <c r="P6" s="700"/>
      <c r="Q6" s="697"/>
      <c r="R6" s="697"/>
      <c r="S6" s="697"/>
      <c r="T6" s="544"/>
      <c r="U6" s="544"/>
      <c r="V6" s="698"/>
      <c r="W6" s="698"/>
      <c r="X6" s="698"/>
      <c r="Y6" s="698"/>
      <c r="Z6" s="90"/>
      <c r="AA6" s="90"/>
    </row>
    <row r="7" spans="1:27" s="168" customFormat="1" ht="12.75" customHeight="1">
      <c r="A7" s="93"/>
      <c r="B7" s="148"/>
      <c r="C7" s="93"/>
      <c r="D7" s="93"/>
      <c r="E7" s="149" t="s">
        <v>124</v>
      </c>
      <c r="F7" s="150"/>
      <c r="G7" s="150"/>
      <c r="H7" s="150"/>
      <c r="I7" s="150"/>
      <c r="J7" s="198"/>
      <c r="K7" s="199"/>
      <c r="L7" s="199"/>
      <c r="M7" s="225"/>
      <c r="N7" s="213"/>
      <c r="O7" s="622"/>
      <c r="P7" s="213"/>
      <c r="Q7" s="213"/>
      <c r="R7" s="213"/>
      <c r="S7" s="213"/>
      <c r="T7" s="213"/>
      <c r="U7" s="157"/>
      <c r="V7" s="164"/>
      <c r="W7" s="165"/>
      <c r="X7" s="165"/>
      <c r="Y7" s="166"/>
      <c r="Z7" s="167"/>
      <c r="AA7" s="167"/>
    </row>
    <row r="8" spans="1:27" s="168" customFormat="1" ht="15" customHeight="1">
      <c r="A8" s="152"/>
      <c r="B8" s="153"/>
      <c r="C8" s="93"/>
      <c r="D8" s="93"/>
      <c r="E8" s="93"/>
      <c r="F8" s="203"/>
      <c r="G8" s="203"/>
      <c r="H8" s="203"/>
      <c r="I8" s="203"/>
      <c r="J8" s="212"/>
      <c r="K8" s="150"/>
      <c r="L8" s="620"/>
      <c r="M8" s="151"/>
      <c r="N8" s="150"/>
      <c r="O8" s="623"/>
      <c r="P8" s="150"/>
      <c r="Q8" s="150"/>
      <c r="R8" s="150"/>
      <c r="S8" s="150"/>
      <c r="T8" s="150"/>
      <c r="U8" s="169"/>
      <c r="V8" s="169"/>
      <c r="W8" s="170"/>
      <c r="X8" s="170"/>
      <c r="Y8" s="171"/>
      <c r="Z8" s="167"/>
      <c r="AA8" s="167"/>
    </row>
    <row r="9" spans="1:27" s="168" customFormat="1" ht="15" customHeight="1">
      <c r="A9" s="93"/>
      <c r="B9" s="153"/>
      <c r="C9" s="93"/>
      <c r="D9" s="93"/>
      <c r="E9" s="93"/>
      <c r="F9" s="203"/>
      <c r="G9" s="203"/>
      <c r="H9" s="203"/>
      <c r="I9" s="203"/>
      <c r="J9" s="212"/>
      <c r="K9" s="150"/>
      <c r="L9" s="620"/>
      <c r="M9" s="151"/>
      <c r="N9" s="150"/>
      <c r="O9" s="623"/>
      <c r="P9" s="150"/>
      <c r="Q9" s="150"/>
      <c r="R9" s="150"/>
      <c r="S9" s="150"/>
      <c r="T9" s="150"/>
      <c r="U9" s="169"/>
      <c r="V9" s="169"/>
      <c r="W9" s="170"/>
      <c r="X9" s="170"/>
      <c r="Y9" s="171"/>
      <c r="Z9" s="167"/>
      <c r="AA9" s="167"/>
    </row>
    <row r="10" spans="1:27" s="168" customFormat="1" ht="15" customHeight="1">
      <c r="A10" s="93"/>
      <c r="B10" s="153"/>
      <c r="C10" s="93"/>
      <c r="D10" s="93"/>
      <c r="E10" s="93"/>
      <c r="F10" s="203"/>
      <c r="G10" s="203"/>
      <c r="H10" s="203"/>
      <c r="I10" s="203"/>
      <c r="J10" s="212"/>
      <c r="K10" s="150"/>
      <c r="L10" s="620"/>
      <c r="M10" s="151"/>
      <c r="N10" s="150"/>
      <c r="O10" s="623"/>
      <c r="P10" s="150"/>
      <c r="Q10" s="150"/>
      <c r="R10" s="150"/>
      <c r="S10" s="150"/>
      <c r="T10" s="150"/>
      <c r="U10" s="169"/>
      <c r="V10" s="169"/>
      <c r="W10" s="170"/>
      <c r="X10" s="170"/>
      <c r="Y10" s="171"/>
      <c r="Z10" s="167"/>
      <c r="AA10" s="167"/>
    </row>
    <row r="11" spans="1:27" s="168" customFormat="1" ht="15" customHeight="1">
      <c r="A11" s="93"/>
      <c r="B11" s="153"/>
      <c r="C11" s="93"/>
      <c r="D11" s="93"/>
      <c r="E11" s="93"/>
      <c r="F11" s="203"/>
      <c r="G11" s="203"/>
      <c r="H11" s="203"/>
      <c r="I11" s="203"/>
      <c r="J11" s="212"/>
      <c r="K11" s="150"/>
      <c r="L11" s="620"/>
      <c r="M11" s="151"/>
      <c r="N11" s="150"/>
      <c r="O11" s="623"/>
      <c r="P11" s="150"/>
      <c r="Q11" s="150"/>
      <c r="R11" s="150"/>
      <c r="S11" s="150"/>
      <c r="T11" s="150"/>
      <c r="U11" s="169"/>
      <c r="V11" s="169"/>
      <c r="W11" s="170"/>
      <c r="X11" s="170"/>
      <c r="Y11" s="171"/>
      <c r="Z11" s="167"/>
      <c r="AA11"/>
    </row>
    <row r="12" spans="1:27" s="168" customFormat="1" ht="15" customHeight="1">
      <c r="A12" s="93"/>
      <c r="B12" s="153"/>
      <c r="C12" s="93"/>
      <c r="D12" s="93"/>
      <c r="E12" s="93"/>
      <c r="F12" s="203"/>
      <c r="G12" s="203"/>
      <c r="H12" s="203"/>
      <c r="I12" s="203"/>
      <c r="J12" s="212"/>
      <c r="K12" s="150"/>
      <c r="L12" s="620"/>
      <c r="M12" s="151"/>
      <c r="N12" s="150"/>
      <c r="O12" s="623"/>
      <c r="P12" s="150"/>
      <c r="Q12" s="150"/>
      <c r="R12" s="150"/>
      <c r="S12" s="150"/>
      <c r="T12" s="150"/>
      <c r="U12" s="169"/>
      <c r="V12" s="169"/>
      <c r="W12" s="170"/>
      <c r="X12" s="170"/>
      <c r="Y12" s="171"/>
      <c r="Z12" s="167"/>
      <c r="AA12"/>
    </row>
    <row r="13" spans="1:27" s="168" customFormat="1" ht="15" customHeight="1">
      <c r="A13" s="93"/>
      <c r="B13" s="153"/>
      <c r="C13" s="93"/>
      <c r="D13" s="93"/>
      <c r="E13" s="93"/>
      <c r="F13" s="203"/>
      <c r="G13" s="203"/>
      <c r="H13" s="203"/>
      <c r="I13" s="203"/>
      <c r="J13" s="212"/>
      <c r="K13" s="150"/>
      <c r="L13" s="620"/>
      <c r="M13" s="151"/>
      <c r="N13" s="150"/>
      <c r="O13" s="623"/>
      <c r="P13" s="150"/>
      <c r="Q13" s="150"/>
      <c r="R13" s="150"/>
      <c r="S13" s="150"/>
      <c r="T13" s="150"/>
      <c r="U13" s="169"/>
      <c r="V13" s="169"/>
      <c r="W13" s="170"/>
      <c r="X13" s="170"/>
      <c r="Y13" s="171"/>
      <c r="Z13" s="167"/>
      <c r="AA13" s="167"/>
    </row>
    <row r="14" spans="1:27" s="168" customFormat="1" ht="15" customHeight="1">
      <c r="A14" s="93"/>
      <c r="B14" s="153"/>
      <c r="C14" s="93"/>
      <c r="D14" s="93"/>
      <c r="E14" s="93"/>
      <c r="F14" s="203"/>
      <c r="G14" s="203"/>
      <c r="H14" s="203"/>
      <c r="I14" s="203"/>
      <c r="J14" s="212"/>
      <c r="K14" s="150"/>
      <c r="L14" s="620"/>
      <c r="M14" s="151"/>
      <c r="N14" s="150"/>
      <c r="O14" s="623"/>
      <c r="P14" s="150"/>
      <c r="Q14" s="150"/>
      <c r="R14" s="150"/>
      <c r="S14" s="150"/>
      <c r="T14" s="150"/>
      <c r="U14" s="169"/>
      <c r="V14" s="169"/>
      <c r="W14" s="170"/>
      <c r="X14" s="170"/>
      <c r="Y14" s="171"/>
      <c r="Z14" s="167"/>
      <c r="AA14" s="167"/>
    </row>
    <row r="15" spans="1:27" s="168" customFormat="1" ht="15" customHeight="1">
      <c r="A15" s="93"/>
      <c r="B15" s="153"/>
      <c r="C15" s="93"/>
      <c r="D15" s="93"/>
      <c r="E15" s="93"/>
      <c r="F15" s="203"/>
      <c r="G15" s="203"/>
      <c r="H15" s="203"/>
      <c r="I15" s="203"/>
      <c r="J15" s="212"/>
      <c r="K15" s="150"/>
      <c r="L15" s="620"/>
      <c r="M15" s="151"/>
      <c r="N15" s="150"/>
      <c r="O15" s="623"/>
      <c r="P15" s="150"/>
      <c r="Q15" s="150"/>
      <c r="R15" s="150"/>
      <c r="S15" s="150"/>
      <c r="T15" s="150"/>
      <c r="U15" s="169"/>
      <c r="V15" s="169"/>
      <c r="W15" s="170"/>
      <c r="X15" s="170"/>
      <c r="Y15" s="171"/>
      <c r="Z15" s="167"/>
      <c r="AA15" s="167"/>
    </row>
    <row r="16" spans="1:27" s="168" customFormat="1" ht="15" customHeight="1">
      <c r="A16" s="93"/>
      <c r="B16" s="153"/>
      <c r="C16" s="93"/>
      <c r="D16" s="93"/>
      <c r="E16" s="93"/>
      <c r="F16" s="203"/>
      <c r="G16" s="203"/>
      <c r="H16" s="203"/>
      <c r="I16" s="203"/>
      <c r="J16" s="212"/>
      <c r="K16" s="150"/>
      <c r="L16" s="620"/>
      <c r="M16" s="151"/>
      <c r="N16" s="150"/>
      <c r="O16" s="623"/>
      <c r="P16" s="150"/>
      <c r="Q16" s="150"/>
      <c r="R16" s="150"/>
      <c r="S16" s="150"/>
      <c r="T16" s="150"/>
      <c r="U16" s="169"/>
      <c r="V16" s="169"/>
      <c r="W16" s="170"/>
      <c r="X16" s="170"/>
      <c r="Y16" s="171"/>
      <c r="Z16" s="167"/>
      <c r="AA16" s="167"/>
    </row>
    <row r="17" spans="1:27" s="168" customFormat="1" ht="15" customHeight="1">
      <c r="A17" s="93"/>
      <c r="B17" s="153"/>
      <c r="C17" s="93"/>
      <c r="D17" s="93"/>
      <c r="E17" s="93"/>
      <c r="F17" s="203"/>
      <c r="G17" s="203"/>
      <c r="H17" s="203"/>
      <c r="I17" s="203"/>
      <c r="J17" s="212"/>
      <c r="K17" s="150"/>
      <c r="L17" s="620"/>
      <c r="M17" s="151"/>
      <c r="N17" s="150"/>
      <c r="O17" s="623"/>
      <c r="P17" s="150"/>
      <c r="Q17" s="150"/>
      <c r="R17" s="150"/>
      <c r="S17" s="150"/>
      <c r="T17" s="150"/>
      <c r="U17" s="169"/>
      <c r="V17" s="169"/>
      <c r="W17" s="170"/>
      <c r="X17" s="170"/>
      <c r="Y17" s="171"/>
      <c r="Z17" s="167"/>
      <c r="AA17" s="167"/>
    </row>
    <row r="18" spans="1:27" s="168" customFormat="1" ht="15" customHeight="1">
      <c r="A18" s="93"/>
      <c r="B18" s="153"/>
      <c r="C18" s="93"/>
      <c r="D18" s="93"/>
      <c r="E18" s="93"/>
      <c r="F18" s="203"/>
      <c r="G18" s="203"/>
      <c r="H18" s="203"/>
      <c r="I18" s="203"/>
      <c r="J18" s="212"/>
      <c r="K18" s="150"/>
      <c r="L18" s="620"/>
      <c r="M18" s="151"/>
      <c r="N18" s="150"/>
      <c r="O18" s="623"/>
      <c r="P18" s="150"/>
      <c r="Q18" s="150"/>
      <c r="R18" s="150"/>
      <c r="S18" s="150"/>
      <c r="T18" s="150"/>
      <c r="U18" s="169"/>
      <c r="V18" s="169"/>
      <c r="W18" s="170"/>
      <c r="X18" s="170"/>
      <c r="Y18" s="171"/>
      <c r="Z18" s="167"/>
      <c r="AA18" s="167"/>
    </row>
    <row r="19" spans="1:27" s="168" customFormat="1" ht="15" customHeight="1">
      <c r="A19" s="93"/>
      <c r="B19" s="153"/>
      <c r="C19" s="93"/>
      <c r="D19" s="93"/>
      <c r="E19" s="93"/>
      <c r="F19" s="203"/>
      <c r="G19" s="203"/>
      <c r="H19" s="203"/>
      <c r="I19" s="203"/>
      <c r="J19" s="212"/>
      <c r="K19" s="150"/>
      <c r="L19" s="620"/>
      <c r="M19" s="151"/>
      <c r="N19" s="150"/>
      <c r="O19" s="623"/>
      <c r="P19" s="150"/>
      <c r="Q19" s="150"/>
      <c r="R19" s="150"/>
      <c r="S19" s="150"/>
      <c r="T19" s="150"/>
      <c r="U19" s="169"/>
      <c r="V19" s="169"/>
      <c r="W19" s="170"/>
      <c r="X19" s="170"/>
      <c r="Y19" s="171"/>
      <c r="Z19" s="167"/>
      <c r="AA19" s="167"/>
    </row>
    <row r="20" spans="1:27" s="168" customFormat="1" ht="15" customHeight="1">
      <c r="A20" s="93"/>
      <c r="B20" s="153"/>
      <c r="C20" s="93"/>
      <c r="D20" s="93"/>
      <c r="E20" s="93"/>
      <c r="F20" s="203"/>
      <c r="G20" s="203"/>
      <c r="H20" s="203"/>
      <c r="I20" s="203"/>
      <c r="J20" s="212"/>
      <c r="K20" s="150"/>
      <c r="L20" s="620"/>
      <c r="M20" s="151"/>
      <c r="N20" s="150"/>
      <c r="O20" s="623"/>
      <c r="P20" s="150"/>
      <c r="Q20" s="150"/>
      <c r="R20" s="150"/>
      <c r="S20" s="150"/>
      <c r="T20" s="150"/>
      <c r="U20" s="169"/>
      <c r="V20" s="169"/>
      <c r="W20" s="170"/>
      <c r="X20" s="170"/>
      <c r="Y20" s="171"/>
      <c r="Z20" s="167"/>
      <c r="AA20" s="167"/>
    </row>
    <row r="21" spans="1:27" s="168" customFormat="1" ht="15" customHeight="1">
      <c r="A21" s="93"/>
      <c r="B21" s="153"/>
      <c r="C21" s="93"/>
      <c r="D21" s="93"/>
      <c r="E21" s="93"/>
      <c r="F21" s="203"/>
      <c r="G21" s="203"/>
      <c r="H21" s="203"/>
      <c r="I21" s="203"/>
      <c r="J21" s="212"/>
      <c r="K21" s="150"/>
      <c r="L21" s="620"/>
      <c r="M21" s="151"/>
      <c r="N21" s="150"/>
      <c r="O21" s="623"/>
      <c r="P21" s="150"/>
      <c r="Q21" s="150"/>
      <c r="R21" s="150"/>
      <c r="S21" s="150"/>
      <c r="T21" s="150"/>
      <c r="U21" s="169"/>
      <c r="V21" s="169"/>
      <c r="W21" s="170"/>
      <c r="X21" s="170"/>
      <c r="Y21" s="171"/>
      <c r="Z21" s="167"/>
      <c r="AA21" s="167"/>
    </row>
    <row r="22" spans="1:27" s="168" customFormat="1" ht="15" customHeight="1">
      <c r="A22" s="93"/>
      <c r="B22" s="153"/>
      <c r="C22" s="93"/>
      <c r="D22" s="93"/>
      <c r="E22" s="93"/>
      <c r="F22" s="203"/>
      <c r="G22" s="203"/>
      <c r="H22" s="203"/>
      <c r="I22" s="203"/>
      <c r="J22" s="212"/>
      <c r="K22" s="150"/>
      <c r="L22" s="620"/>
      <c r="M22" s="151"/>
      <c r="N22" s="150"/>
      <c r="O22" s="623"/>
      <c r="P22" s="150"/>
      <c r="Q22" s="150"/>
      <c r="R22" s="150"/>
      <c r="S22" s="150"/>
      <c r="T22" s="150"/>
      <c r="U22" s="169"/>
      <c r="V22" s="169"/>
      <c r="W22" s="170"/>
      <c r="X22" s="170"/>
      <c r="Y22" s="171"/>
      <c r="Z22" s="167"/>
      <c r="AA22" s="167"/>
    </row>
    <row r="23" spans="1:27" s="168" customFormat="1" ht="15" customHeight="1">
      <c r="A23" s="93"/>
      <c r="B23" s="153"/>
      <c r="C23" s="93"/>
      <c r="D23" s="93"/>
      <c r="E23" s="93"/>
      <c r="F23" s="203"/>
      <c r="G23" s="203"/>
      <c r="H23" s="203"/>
      <c r="I23" s="203"/>
      <c r="J23" s="212"/>
      <c r="K23" s="150"/>
      <c r="L23" s="620"/>
      <c r="M23" s="151"/>
      <c r="N23" s="150"/>
      <c r="O23" s="623"/>
      <c r="P23" s="150"/>
      <c r="Q23" s="150"/>
      <c r="R23" s="150"/>
      <c r="S23" s="150"/>
      <c r="T23" s="150"/>
      <c r="U23" s="169"/>
      <c r="V23" s="169"/>
      <c r="W23" s="170"/>
      <c r="X23" s="170"/>
      <c r="Y23" s="171"/>
      <c r="Z23" s="167"/>
      <c r="AA23" s="167"/>
    </row>
    <row r="24" spans="1:27" s="168" customFormat="1" ht="15" customHeight="1">
      <c r="A24" s="93"/>
      <c r="B24" s="153"/>
      <c r="C24" s="93"/>
      <c r="D24" s="93"/>
      <c r="E24" s="93"/>
      <c r="F24" s="203"/>
      <c r="G24" s="203"/>
      <c r="H24" s="203"/>
      <c r="I24" s="203"/>
      <c r="J24" s="212"/>
      <c r="K24" s="150"/>
      <c r="L24" s="620"/>
      <c r="M24" s="151"/>
      <c r="N24" s="150"/>
      <c r="O24" s="623"/>
      <c r="P24" s="150"/>
      <c r="Q24" s="150"/>
      <c r="R24" s="150"/>
      <c r="S24" s="150"/>
      <c r="T24" s="150"/>
      <c r="U24" s="169"/>
      <c r="V24" s="169"/>
      <c r="W24" s="170"/>
      <c r="X24" s="170"/>
      <c r="Y24" s="171"/>
      <c r="Z24" s="167"/>
      <c r="AA24" s="167"/>
    </row>
    <row r="25" spans="1:27" s="168" customFormat="1" ht="15" customHeight="1">
      <c r="A25" s="93"/>
      <c r="B25" s="153"/>
      <c r="C25" s="93"/>
      <c r="D25" s="93"/>
      <c r="E25" s="93"/>
      <c r="F25" s="203"/>
      <c r="G25" s="203"/>
      <c r="H25" s="203"/>
      <c r="I25" s="203"/>
      <c r="J25" s="212"/>
      <c r="K25" s="150"/>
      <c r="L25" s="620"/>
      <c r="M25" s="151"/>
      <c r="N25" s="150"/>
      <c r="O25" s="623"/>
      <c r="P25" s="150"/>
      <c r="Q25" s="150"/>
      <c r="R25" s="150"/>
      <c r="S25" s="150"/>
      <c r="T25" s="150"/>
      <c r="U25" s="169"/>
      <c r="V25" s="169"/>
      <c r="W25" s="170"/>
      <c r="X25" s="170"/>
      <c r="Y25" s="171"/>
      <c r="Z25" s="167"/>
      <c r="AA25" s="167"/>
    </row>
    <row r="26" spans="1:27" s="168" customFormat="1" ht="15" customHeight="1">
      <c r="A26" s="93"/>
      <c r="B26" s="153"/>
      <c r="C26" s="93"/>
      <c r="D26" s="93"/>
      <c r="E26" s="93"/>
      <c r="F26" s="203"/>
      <c r="G26" s="203"/>
      <c r="H26" s="203"/>
      <c r="I26" s="203"/>
      <c r="J26" s="212"/>
      <c r="K26" s="150"/>
      <c r="L26" s="620"/>
      <c r="M26" s="151"/>
      <c r="N26" s="150"/>
      <c r="O26" s="623"/>
      <c r="P26" s="150"/>
      <c r="Q26" s="150"/>
      <c r="R26" s="150"/>
      <c r="S26" s="150"/>
      <c r="T26" s="150"/>
      <c r="U26" s="169"/>
      <c r="V26" s="169"/>
      <c r="W26" s="170"/>
      <c r="X26" s="170"/>
      <c r="Y26" s="171"/>
      <c r="Z26" s="167"/>
      <c r="AA26" s="167"/>
    </row>
    <row r="27" spans="1:27" s="168" customFormat="1" ht="15" customHeight="1">
      <c r="A27" s="93"/>
      <c r="B27" s="153"/>
      <c r="C27" s="93"/>
      <c r="D27" s="109"/>
      <c r="E27" s="109"/>
      <c r="F27" s="204"/>
      <c r="G27" s="204"/>
      <c r="H27" s="204"/>
      <c r="I27" s="204"/>
      <c r="J27" s="212"/>
      <c r="K27" s="150"/>
      <c r="L27" s="620"/>
      <c r="M27" s="151"/>
      <c r="N27" s="150"/>
      <c r="O27" s="623"/>
      <c r="P27" s="150"/>
      <c r="Q27" s="150"/>
      <c r="R27" s="150"/>
      <c r="S27" s="150"/>
      <c r="T27" s="150"/>
      <c r="U27" s="169"/>
      <c r="V27" s="169"/>
      <c r="W27" s="170"/>
      <c r="X27" s="170"/>
      <c r="Y27" s="171"/>
      <c r="Z27" s="167"/>
      <c r="AA27" s="167"/>
    </row>
    <row r="28" spans="1:27" s="168" customFormat="1" ht="15" customHeight="1">
      <c r="A28" s="93"/>
      <c r="B28" s="153"/>
      <c r="C28" s="93"/>
      <c r="D28" s="109"/>
      <c r="E28" s="109"/>
      <c r="F28" s="204"/>
      <c r="G28" s="204"/>
      <c r="H28" s="204"/>
      <c r="I28" s="204"/>
      <c r="J28" s="212"/>
      <c r="K28" s="150"/>
      <c r="L28" s="620"/>
      <c r="M28" s="151"/>
      <c r="N28" s="150"/>
      <c r="O28" s="623"/>
      <c r="P28" s="150"/>
      <c r="Q28" s="150"/>
      <c r="R28" s="150"/>
      <c r="S28" s="150"/>
      <c r="T28" s="150"/>
      <c r="U28" s="169"/>
      <c r="V28" s="169"/>
      <c r="W28" s="170"/>
      <c r="X28" s="170"/>
      <c r="Y28" s="171"/>
      <c r="Z28" s="167"/>
      <c r="AA28" s="167"/>
    </row>
    <row r="29" spans="1:27" s="168" customFormat="1" ht="15" customHeight="1">
      <c r="A29" s="93"/>
      <c r="B29" s="153"/>
      <c r="C29" s="93"/>
      <c r="D29" s="109"/>
      <c r="E29" s="109"/>
      <c r="F29" s="204"/>
      <c r="G29" s="204"/>
      <c r="H29" s="204"/>
      <c r="I29" s="204"/>
      <c r="J29" s="212"/>
      <c r="K29" s="150"/>
      <c r="L29" s="620"/>
      <c r="M29" s="151"/>
      <c r="N29" s="150"/>
      <c r="O29" s="623"/>
      <c r="P29" s="150"/>
      <c r="Q29" s="150"/>
      <c r="R29" s="150"/>
      <c r="S29" s="150"/>
      <c r="T29" s="150"/>
      <c r="U29" s="169"/>
      <c r="V29" s="169"/>
      <c r="W29" s="170"/>
      <c r="X29" s="170"/>
      <c r="Y29" s="171"/>
      <c r="Z29" s="167"/>
      <c r="AA29" s="167"/>
    </row>
    <row r="30" spans="1:27" s="168" customFormat="1" ht="15" customHeight="1">
      <c r="A30" s="93"/>
      <c r="B30" s="153"/>
      <c r="C30" s="93"/>
      <c r="D30" s="109"/>
      <c r="E30" s="109"/>
      <c r="F30" s="204"/>
      <c r="G30" s="204"/>
      <c r="H30" s="204"/>
      <c r="I30" s="204"/>
      <c r="J30" s="212"/>
      <c r="K30" s="150"/>
      <c r="L30" s="620"/>
      <c r="M30" s="151"/>
      <c r="N30" s="150"/>
      <c r="O30" s="623"/>
      <c r="P30" s="150"/>
      <c r="Q30" s="150"/>
      <c r="R30" s="150"/>
      <c r="S30" s="150"/>
      <c r="T30" s="150"/>
      <c r="U30" s="169"/>
      <c r="V30" s="169"/>
      <c r="W30" s="170"/>
      <c r="X30" s="170"/>
      <c r="Y30" s="171"/>
      <c r="Z30" s="167"/>
      <c r="AA30" s="167"/>
    </row>
    <row r="31" spans="1:27" s="168" customFormat="1" ht="15" customHeight="1">
      <c r="A31" s="93"/>
      <c r="B31" s="153"/>
      <c r="C31" s="93"/>
      <c r="D31" s="109"/>
      <c r="E31" s="109"/>
      <c r="F31" s="204"/>
      <c r="G31" s="204"/>
      <c r="H31" s="204"/>
      <c r="I31" s="204"/>
      <c r="J31" s="212"/>
      <c r="K31" s="150"/>
      <c r="L31" s="620"/>
      <c r="M31" s="151"/>
      <c r="N31" s="150"/>
      <c r="O31" s="623"/>
      <c r="P31" s="150"/>
      <c r="Q31" s="150"/>
      <c r="R31" s="150"/>
      <c r="S31" s="150"/>
      <c r="T31" s="150"/>
      <c r="U31" s="169"/>
      <c r="V31" s="169"/>
      <c r="W31" s="170"/>
      <c r="X31" s="170"/>
      <c r="Y31" s="171"/>
      <c r="Z31" s="167"/>
      <c r="AA31" s="167"/>
    </row>
    <row r="32" spans="1:27" s="168" customFormat="1" ht="15" customHeight="1">
      <c r="A32" s="93"/>
      <c r="B32" s="153"/>
      <c r="C32" s="93"/>
      <c r="D32" s="109"/>
      <c r="E32" s="109"/>
      <c r="F32" s="204"/>
      <c r="G32" s="204"/>
      <c r="H32" s="204"/>
      <c r="I32" s="204"/>
      <c r="J32" s="212"/>
      <c r="K32" s="150"/>
      <c r="L32" s="620"/>
      <c r="M32" s="151"/>
      <c r="N32" s="150"/>
      <c r="O32" s="623"/>
      <c r="P32" s="150"/>
      <c r="Q32" s="150"/>
      <c r="R32" s="150"/>
      <c r="S32" s="150"/>
      <c r="T32" s="150"/>
      <c r="U32" s="169"/>
      <c r="V32" s="169"/>
      <c r="W32" s="170"/>
      <c r="X32" s="170"/>
      <c r="Y32" s="171"/>
      <c r="Z32" s="167"/>
      <c r="AA32" s="167"/>
    </row>
    <row r="33" spans="1:27" s="168" customFormat="1" ht="15" customHeight="1">
      <c r="A33" s="93"/>
      <c r="B33" s="153"/>
      <c r="C33" s="93"/>
      <c r="D33" s="109"/>
      <c r="E33" s="109"/>
      <c r="F33" s="204"/>
      <c r="G33" s="204"/>
      <c r="H33" s="204"/>
      <c r="I33" s="204"/>
      <c r="J33" s="212"/>
      <c r="K33" s="150"/>
      <c r="L33" s="620"/>
      <c r="M33" s="151"/>
      <c r="N33" s="150"/>
      <c r="O33" s="623"/>
      <c r="P33" s="150"/>
      <c r="Q33" s="150"/>
      <c r="R33" s="150"/>
      <c r="S33" s="150"/>
      <c r="T33" s="150"/>
      <c r="U33" s="169"/>
      <c r="V33" s="169"/>
      <c r="W33" s="170"/>
      <c r="X33" s="170"/>
      <c r="Y33" s="171"/>
      <c r="Z33" s="167"/>
      <c r="AA33" s="167"/>
    </row>
    <row r="34" spans="1:27" s="168" customFormat="1" ht="15" customHeight="1">
      <c r="A34" s="93"/>
      <c r="B34" s="153"/>
      <c r="C34" s="93"/>
      <c r="D34" s="109"/>
      <c r="E34" s="109"/>
      <c r="F34" s="204"/>
      <c r="G34" s="204"/>
      <c r="H34" s="204"/>
      <c r="I34" s="204"/>
      <c r="J34" s="212"/>
      <c r="K34" s="150"/>
      <c r="L34" s="620"/>
      <c r="M34" s="151"/>
      <c r="N34" s="150"/>
      <c r="O34" s="623"/>
      <c r="P34" s="150"/>
      <c r="Q34" s="150"/>
      <c r="R34" s="150"/>
      <c r="S34" s="150"/>
      <c r="T34" s="150"/>
      <c r="U34" s="169"/>
      <c r="V34" s="169"/>
      <c r="W34" s="170"/>
      <c r="X34" s="170"/>
      <c r="Y34" s="171"/>
      <c r="Z34" s="167"/>
      <c r="AA34" s="167"/>
    </row>
    <row r="35" spans="1:27" s="168" customFormat="1" ht="15" customHeight="1">
      <c r="A35" s="93"/>
      <c r="B35" s="153"/>
      <c r="C35" s="93"/>
      <c r="D35" s="109"/>
      <c r="E35" s="109"/>
      <c r="F35" s="204"/>
      <c r="G35" s="204"/>
      <c r="H35" s="204"/>
      <c r="I35" s="204"/>
      <c r="J35" s="212"/>
      <c r="K35" s="150"/>
      <c r="L35" s="620"/>
      <c r="M35" s="151"/>
      <c r="N35" s="150"/>
      <c r="O35" s="623"/>
      <c r="P35" s="150"/>
      <c r="Q35" s="150"/>
      <c r="R35" s="150"/>
      <c r="S35" s="150"/>
      <c r="T35" s="150"/>
      <c r="U35" s="169"/>
      <c r="V35" s="169"/>
      <c r="W35" s="170"/>
      <c r="X35" s="170"/>
      <c r="Y35" s="171"/>
      <c r="Z35" s="167"/>
      <c r="AA35" s="167"/>
    </row>
    <row r="36" spans="1:27" s="168" customFormat="1" ht="15" customHeight="1">
      <c r="A36" s="93"/>
      <c r="B36" s="153"/>
      <c r="C36" s="93"/>
      <c r="D36" s="109"/>
      <c r="E36" s="109"/>
      <c r="F36" s="204"/>
      <c r="G36" s="204"/>
      <c r="H36" s="204"/>
      <c r="I36" s="204"/>
      <c r="J36" s="212"/>
      <c r="K36" s="150"/>
      <c r="L36" s="620"/>
      <c r="M36" s="151"/>
      <c r="N36" s="150"/>
      <c r="O36" s="623"/>
      <c r="P36" s="150"/>
      <c r="Q36" s="150"/>
      <c r="R36" s="150"/>
      <c r="S36" s="150"/>
      <c r="T36" s="150"/>
      <c r="U36" s="169"/>
      <c r="V36" s="169"/>
      <c r="W36" s="170"/>
      <c r="X36" s="170"/>
      <c r="Y36" s="171"/>
      <c r="Z36" s="167"/>
      <c r="AA36" s="167"/>
    </row>
    <row r="37" spans="1:27" s="168" customFormat="1" ht="15" customHeight="1">
      <c r="A37" s="93"/>
      <c r="B37" s="153"/>
      <c r="C37" s="93"/>
      <c r="D37" s="109"/>
      <c r="E37" s="109"/>
      <c r="F37" s="204"/>
      <c r="G37" s="204"/>
      <c r="H37" s="204"/>
      <c r="I37" s="204"/>
      <c r="J37" s="212"/>
      <c r="K37" s="150"/>
      <c r="L37" s="620"/>
      <c r="M37" s="151"/>
      <c r="N37" s="150"/>
      <c r="O37" s="623"/>
      <c r="P37" s="150"/>
      <c r="Q37" s="150"/>
      <c r="R37" s="150"/>
      <c r="S37" s="150"/>
      <c r="T37" s="150"/>
      <c r="U37" s="169"/>
      <c r="V37" s="169"/>
      <c r="W37" s="170"/>
      <c r="X37" s="170"/>
      <c r="Y37" s="171"/>
      <c r="Z37" s="167"/>
      <c r="AA37" s="167"/>
    </row>
    <row r="38" spans="1:27" s="176" customFormat="1" ht="15" customHeight="1">
      <c r="A38" s="154"/>
      <c r="B38" s="155"/>
      <c r="C38" s="202"/>
      <c r="D38" s="155"/>
      <c r="E38" s="156" t="s">
        <v>202</v>
      </c>
      <c r="F38" s="157"/>
      <c r="G38" s="158"/>
      <c r="H38" s="158"/>
      <c r="I38" s="158"/>
      <c r="J38" s="159"/>
      <c r="K38" s="159"/>
      <c r="L38" s="620"/>
      <c r="M38" s="160">
        <f aca="true" t="shared" si="0" ref="M38:S38">SUM(M8:M37)</f>
        <v>0</v>
      </c>
      <c r="N38" s="160">
        <f t="shared" si="0"/>
        <v>0</v>
      </c>
      <c r="O38" s="624">
        <f t="shared" si="0"/>
        <v>0</v>
      </c>
      <c r="P38" s="160">
        <f t="shared" si="0"/>
        <v>0</v>
      </c>
      <c r="Q38" s="160">
        <f t="shared" si="0"/>
        <v>0</v>
      </c>
      <c r="R38" s="160">
        <f t="shared" si="0"/>
        <v>0</v>
      </c>
      <c r="S38" s="160">
        <f t="shared" si="0"/>
        <v>0</v>
      </c>
      <c r="T38" s="160">
        <f>SUM(T8:T37)</f>
        <v>0</v>
      </c>
      <c r="U38" s="172"/>
      <c r="V38" s="172"/>
      <c r="W38" s="173"/>
      <c r="X38" s="173"/>
      <c r="Y38" s="174"/>
      <c r="Z38" s="175"/>
      <c r="AA38" s="175"/>
    </row>
    <row r="39" spans="1:27" s="176" customFormat="1" ht="18" customHeight="1">
      <c r="A39" s="214"/>
      <c r="B39" s="215"/>
      <c r="C39" s="216"/>
      <c r="D39" s="215"/>
      <c r="E39" s="217" t="s">
        <v>203</v>
      </c>
      <c r="F39" s="218"/>
      <c r="G39" s="219"/>
      <c r="H39" s="219"/>
      <c r="I39" s="219"/>
      <c r="J39" s="159"/>
      <c r="K39" s="159"/>
      <c r="L39" s="620"/>
      <c r="M39" s="224"/>
      <c r="N39" s="220"/>
      <c r="O39" s="625"/>
      <c r="P39" s="220"/>
      <c r="Q39" s="226"/>
      <c r="R39" s="220"/>
      <c r="S39" s="220"/>
      <c r="T39" s="220"/>
      <c r="U39" s="177"/>
      <c r="V39" s="177"/>
      <c r="W39" s="177"/>
      <c r="X39" s="177"/>
      <c r="Y39" s="178"/>
      <c r="Z39" s="175"/>
      <c r="AA39" s="175"/>
    </row>
    <row r="40" spans="1:27" ht="15" customHeight="1">
      <c r="A40" s="221"/>
      <c r="B40" s="689" t="str">
        <f>CONCATENATE("Okulumuz/Kurumumuz personelinin ",BİLGİLER!B19,"  ",BİLGİLER!I10," olarak ","=",yaziyle(P39),"="," tahakkuk ettirilmiştir.")</f>
        <v>Okulumuz/Kurumumuz personelinin 25/12/2014-14/03/2015 Dönemlerinde ödenmeyen ilave eğitim öğretim tazminatı  farkı olarak tahakkuk ettirilmiştir.  İlave Eğitim Öğretim Tazminatı farkı olarak =00 TL  00 Kr= tahakkuk ettirilmiştir.</v>
      </c>
      <c r="C40" s="689"/>
      <c r="D40" s="689"/>
      <c r="E40" s="689"/>
      <c r="F40" s="689"/>
      <c r="G40" s="689"/>
      <c r="H40" s="689"/>
      <c r="I40" s="689"/>
      <c r="J40" s="689"/>
      <c r="K40" s="689"/>
      <c r="L40" s="689"/>
      <c r="M40" s="689"/>
      <c r="N40" s="689"/>
      <c r="O40" s="689"/>
      <c r="P40" s="689"/>
      <c r="Q40" s="689"/>
      <c r="R40" s="689"/>
      <c r="S40" s="689"/>
      <c r="T40" s="689"/>
      <c r="U40" s="689"/>
      <c r="V40" s="689"/>
      <c r="W40" s="689"/>
      <c r="X40" s="689"/>
      <c r="Y40" s="690"/>
      <c r="Z40" s="90"/>
      <c r="AA40" s="90"/>
    </row>
    <row r="41" spans="1:27" ht="5.25" customHeight="1">
      <c r="A41" s="94"/>
      <c r="B41" s="200"/>
      <c r="C41" s="95"/>
      <c r="D41" s="95"/>
      <c r="E41" s="100"/>
      <c r="F41" s="201"/>
      <c r="G41" s="201"/>
      <c r="H41" s="201"/>
      <c r="I41" s="201"/>
      <c r="J41" s="201"/>
      <c r="K41" s="201"/>
      <c r="L41" s="201"/>
      <c r="M41" s="201"/>
      <c r="N41" s="96"/>
      <c r="O41" s="96"/>
      <c r="P41" s="95"/>
      <c r="Q41" s="100"/>
      <c r="R41" s="95"/>
      <c r="S41" s="96"/>
      <c r="T41" s="97"/>
      <c r="U41" s="97"/>
      <c r="V41" s="97"/>
      <c r="W41" s="97"/>
      <c r="X41" s="97"/>
      <c r="Y41" s="98"/>
      <c r="Z41" s="90"/>
      <c r="AA41" s="90"/>
    </row>
    <row r="42" spans="1:27" ht="5.25" customHeight="1">
      <c r="A42" s="94"/>
      <c r="B42" s="200"/>
      <c r="C42" s="95"/>
      <c r="D42" s="95"/>
      <c r="E42" s="100"/>
      <c r="F42" s="201"/>
      <c r="G42" s="201"/>
      <c r="H42" s="201"/>
      <c r="I42" s="201"/>
      <c r="J42" s="201"/>
      <c r="K42" s="201"/>
      <c r="L42" s="201"/>
      <c r="M42" s="201"/>
      <c r="N42" s="96"/>
      <c r="O42" s="96"/>
      <c r="P42" s="95"/>
      <c r="Q42" s="100"/>
      <c r="R42" s="95"/>
      <c r="S42" s="96"/>
      <c r="T42" s="97"/>
      <c r="U42" s="97"/>
      <c r="V42" s="97"/>
      <c r="W42" s="97"/>
      <c r="X42" s="97"/>
      <c r="Y42" s="98"/>
      <c r="Z42" s="90"/>
      <c r="AA42" s="90"/>
    </row>
    <row r="43" spans="1:27" ht="15" customHeight="1">
      <c r="A43" s="94"/>
      <c r="B43" s="246"/>
      <c r="C43" s="95"/>
      <c r="D43" s="95"/>
      <c r="E43" s="85"/>
      <c r="F43" s="95"/>
      <c r="G43" s="95"/>
      <c r="H43" s="95"/>
      <c r="I43" s="95"/>
      <c r="J43" s="95"/>
      <c r="K43" s="95"/>
      <c r="L43" s="95"/>
      <c r="M43" s="86"/>
      <c r="N43" s="95"/>
      <c r="O43" s="95"/>
      <c r="P43" s="100"/>
      <c r="Q43" s="95"/>
      <c r="R43" s="95"/>
      <c r="S43" s="96"/>
      <c r="T43" s="97"/>
      <c r="U43" s="97"/>
      <c r="V43" s="97"/>
      <c r="W43" s="97"/>
      <c r="X43" s="97"/>
      <c r="Y43" s="98"/>
      <c r="Z43" s="90"/>
      <c r="AA43" s="90"/>
    </row>
    <row r="44" spans="1:27" ht="15" customHeight="1">
      <c r="A44" s="94"/>
      <c r="B44" s="95"/>
      <c r="C44" s="95"/>
      <c r="D44" s="95"/>
      <c r="E44" s="85"/>
      <c r="F44" s="95"/>
      <c r="G44" s="95"/>
      <c r="H44" s="95"/>
      <c r="I44" s="95"/>
      <c r="J44" s="619"/>
      <c r="K44" s="95"/>
      <c r="L44" s="684">
        <v>42714</v>
      </c>
      <c r="M44" s="684"/>
      <c r="N44" s="95"/>
      <c r="O44" s="95"/>
      <c r="P44" s="100"/>
      <c r="Q44" s="95"/>
      <c r="R44" s="95"/>
      <c r="S44" s="96"/>
      <c r="T44" s="97"/>
      <c r="U44" s="97"/>
      <c r="V44" s="97"/>
      <c r="W44" s="97"/>
      <c r="X44" s="97"/>
      <c r="Y44" s="98"/>
      <c r="Z44" s="90"/>
      <c r="AA44" s="90"/>
    </row>
    <row r="45" spans="1:27" ht="15" customHeight="1">
      <c r="A45" s="99"/>
      <c r="B45" s="95"/>
      <c r="C45" s="97"/>
      <c r="D45" s="97"/>
      <c r="E45" s="104" t="s">
        <v>144</v>
      </c>
      <c r="F45" s="145"/>
      <c r="G45" s="162"/>
      <c r="H45" s="162"/>
      <c r="I45" s="162"/>
      <c r="J45" s="163"/>
      <c r="K45" s="163"/>
      <c r="L45" s="163"/>
      <c r="M45" s="145"/>
      <c r="N45" s="145"/>
      <c r="O45" s="145"/>
      <c r="P45" s="95"/>
      <c r="Q45" s="147"/>
      <c r="R45" s="104" t="s">
        <v>145</v>
      </c>
      <c r="S45" s="104"/>
      <c r="T45" s="103"/>
      <c r="U45" s="97"/>
      <c r="V45" s="97"/>
      <c r="W45" s="97"/>
      <c r="X45" s="97"/>
      <c r="Y45" s="98"/>
      <c r="Z45" s="90"/>
      <c r="AA45" s="90"/>
    </row>
    <row r="46" spans="1:27" ht="15" customHeight="1">
      <c r="A46" s="99"/>
      <c r="B46" s="95"/>
      <c r="C46" s="97"/>
      <c r="D46" s="97"/>
      <c r="E46" s="161" t="s">
        <v>6</v>
      </c>
      <c r="F46" s="96" t="s">
        <v>478</v>
      </c>
      <c r="G46" s="161"/>
      <c r="H46" s="95"/>
      <c r="I46" s="95"/>
      <c r="J46" s="145"/>
      <c r="K46" s="145"/>
      <c r="N46" s="145"/>
      <c r="O46" s="145"/>
      <c r="P46" s="95"/>
      <c r="Q46" s="685" t="s">
        <v>142</v>
      </c>
      <c r="R46" s="685"/>
      <c r="S46" s="96" t="s">
        <v>474</v>
      </c>
      <c r="T46" s="97"/>
      <c r="U46" s="97"/>
      <c r="V46" s="97"/>
      <c r="W46" s="97"/>
      <c r="X46" s="97"/>
      <c r="Y46" s="98"/>
      <c r="Z46" s="90"/>
      <c r="AA46" s="90"/>
    </row>
    <row r="47" spans="1:27" ht="15" customHeight="1">
      <c r="A47" s="99"/>
      <c r="B47" s="95"/>
      <c r="C47" s="97"/>
      <c r="D47" s="97"/>
      <c r="E47" s="161" t="s">
        <v>140</v>
      </c>
      <c r="F47" s="410" t="s">
        <v>475</v>
      </c>
      <c r="G47" s="161"/>
      <c r="H47" s="161"/>
      <c r="I47" s="95"/>
      <c r="J47" s="145"/>
      <c r="K47" s="145"/>
      <c r="L47" s="145"/>
      <c r="M47" s="145"/>
      <c r="N47" s="95"/>
      <c r="O47" s="95"/>
      <c r="P47" s="95"/>
      <c r="Q47" s="685" t="s">
        <v>139</v>
      </c>
      <c r="R47" s="685"/>
      <c r="S47" s="105" t="s">
        <v>371</v>
      </c>
      <c r="T47" s="97"/>
      <c r="U47" s="97"/>
      <c r="V47" s="97"/>
      <c r="W47" s="97"/>
      <c r="X47" s="97"/>
      <c r="Y47" s="98"/>
      <c r="Z47" s="90"/>
      <c r="AA47" s="90"/>
    </row>
    <row r="48" spans="1:27" ht="15" customHeight="1">
      <c r="A48" s="99"/>
      <c r="B48" s="95"/>
      <c r="C48" s="97"/>
      <c r="D48" s="97"/>
      <c r="E48" s="161"/>
      <c r="F48" s="146"/>
      <c r="G48" s="95"/>
      <c r="H48" s="95"/>
      <c r="I48" s="95"/>
      <c r="J48" s="145"/>
      <c r="K48" s="145"/>
      <c r="L48" s="145"/>
      <c r="M48" s="145"/>
      <c r="N48" s="95"/>
      <c r="O48" s="95"/>
      <c r="P48" s="95"/>
      <c r="Q48" s="161"/>
      <c r="R48" s="161"/>
      <c r="S48" s="105"/>
      <c r="T48" s="97"/>
      <c r="U48" s="97"/>
      <c r="V48" s="97"/>
      <c r="W48" s="97"/>
      <c r="X48" s="97"/>
      <c r="Y48" s="98"/>
      <c r="Z48" s="90"/>
      <c r="AA48" s="90"/>
    </row>
    <row r="49" spans="1:27" ht="15" customHeight="1">
      <c r="A49" s="106" t="s">
        <v>123</v>
      </c>
      <c r="B49" s="102"/>
      <c r="C49" s="101"/>
      <c r="D49" s="101"/>
      <c r="E49" s="222" t="s">
        <v>141</v>
      </c>
      <c r="F49" s="144"/>
      <c r="G49" s="102"/>
      <c r="H49" s="102"/>
      <c r="I49" s="102"/>
      <c r="J49" s="144"/>
      <c r="K49" s="144"/>
      <c r="L49" s="144"/>
      <c r="M49" s="144"/>
      <c r="N49" s="144"/>
      <c r="O49" s="144"/>
      <c r="P49" s="103"/>
      <c r="Q49" s="686" t="s">
        <v>143</v>
      </c>
      <c r="R49" s="686"/>
      <c r="S49" s="101"/>
      <c r="T49" s="101"/>
      <c r="U49" s="101"/>
      <c r="V49" s="101"/>
      <c r="W49" s="101"/>
      <c r="X49" s="101"/>
      <c r="Y49" s="107"/>
      <c r="Z49" s="90"/>
      <c r="AA49" s="90"/>
    </row>
    <row r="50" spans="2:27" ht="12.75">
      <c r="B50" s="108"/>
      <c r="C50" s="90"/>
      <c r="D50" s="90"/>
      <c r="E50" s="90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</row>
    <row r="51" spans="1:27" ht="12.75">
      <c r="A51" s="90"/>
      <c r="B51" s="108"/>
      <c r="C51" s="90"/>
      <c r="D51" s="90"/>
      <c r="E51" s="90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</row>
    <row r="52" spans="1:27" ht="12.75">
      <c r="A52" s="90"/>
      <c r="B52" s="108"/>
      <c r="C52" s="90"/>
      <c r="D52" s="90"/>
      <c r="E52" s="90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</row>
    <row r="53" spans="1:27" ht="12.75">
      <c r="A53" s="90"/>
      <c r="B53" s="108"/>
      <c r="C53" s="90"/>
      <c r="D53" s="90"/>
      <c r="E53" s="90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</row>
  </sheetData>
  <sheetProtection sheet="1" objects="1" scenarios="1"/>
  <mergeCells count="24">
    <mergeCell ref="B5:B6"/>
    <mergeCell ref="G5:G6"/>
    <mergeCell ref="C5:C6"/>
    <mergeCell ref="E5:E6"/>
    <mergeCell ref="F5:F6"/>
    <mergeCell ref="Q4:S4"/>
    <mergeCell ref="B4:G4"/>
    <mergeCell ref="H5:H6"/>
    <mergeCell ref="T3:U3"/>
    <mergeCell ref="V4:Y6"/>
    <mergeCell ref="P5:P6"/>
    <mergeCell ref="Q5:Q6"/>
    <mergeCell ref="R5:R6"/>
    <mergeCell ref="S5:S6"/>
    <mergeCell ref="A5:A6"/>
    <mergeCell ref="H4:P4"/>
    <mergeCell ref="L44:M44"/>
    <mergeCell ref="Q46:R46"/>
    <mergeCell ref="Q47:R47"/>
    <mergeCell ref="Q49:R49"/>
    <mergeCell ref="J5:J6"/>
    <mergeCell ref="B40:Y40"/>
    <mergeCell ref="D5:D6"/>
    <mergeCell ref="I5:I6"/>
  </mergeCells>
  <printOptions horizontalCentered="1"/>
  <pageMargins left="0.3937007874015748" right="0.3937007874015748" top="0.5118110236220472" bottom="0.5118110236220472" header="0.31496062992125984" footer="0.31496062992125984"/>
  <pageSetup blackAndWhite="1" fitToHeight="1" fitToWidth="1" horizontalDpi="600" verticalDpi="600" orientation="landscape" paperSize="9" scale="68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G52"/>
  <sheetViews>
    <sheetView showGridLines="0" zoomScalePageLayoutView="0" workbookViewId="0" topLeftCell="A2">
      <selection activeCell="A10" sqref="A10"/>
    </sheetView>
  </sheetViews>
  <sheetFormatPr defaultColWidth="9.140625" defaultRowHeight="12.75"/>
  <cols>
    <col min="1" max="1" width="4.00390625" style="324" customWidth="1"/>
    <col min="2" max="2" width="13.421875" style="324" customWidth="1"/>
    <col min="3" max="3" width="10.7109375" style="324" customWidth="1"/>
    <col min="4" max="4" width="12.421875" style="324" customWidth="1"/>
    <col min="5" max="5" width="17.421875" style="324" customWidth="1"/>
    <col min="6" max="6" width="27.28125" style="324" customWidth="1"/>
    <col min="7" max="7" width="11.8515625" style="324" customWidth="1"/>
    <col min="8" max="16384" width="9.140625" style="324" customWidth="1"/>
  </cols>
  <sheetData>
    <row r="1" spans="1:7" ht="12.75">
      <c r="A1" s="718" t="s">
        <v>327</v>
      </c>
      <c r="B1" s="718"/>
      <c r="C1" s="718"/>
      <c r="D1" s="718"/>
      <c r="E1" s="718"/>
      <c r="F1" s="718"/>
      <c r="G1" s="718"/>
    </row>
    <row r="2" spans="6:7" ht="12.75">
      <c r="F2" s="325" t="s">
        <v>351</v>
      </c>
      <c r="G2" s="326">
        <v>2</v>
      </c>
    </row>
    <row r="3" spans="1:7" ht="29.25" customHeight="1">
      <c r="A3" s="727" t="s">
        <v>328</v>
      </c>
      <c r="B3" s="727"/>
      <c r="C3" s="727"/>
      <c r="D3" s="731" t="s">
        <v>457</v>
      </c>
      <c r="E3" s="732"/>
      <c r="F3" s="554" t="s">
        <v>329</v>
      </c>
      <c r="G3" s="327">
        <v>60103</v>
      </c>
    </row>
    <row r="4" spans="1:7" ht="26.25" customHeight="1">
      <c r="A4" s="727" t="s">
        <v>330</v>
      </c>
      <c r="B4" s="727"/>
      <c r="C4" s="727"/>
      <c r="D4" s="733" t="s">
        <v>471</v>
      </c>
      <c r="E4" s="732"/>
      <c r="F4" s="554" t="s">
        <v>331</v>
      </c>
      <c r="G4" s="327">
        <v>285</v>
      </c>
    </row>
    <row r="5" spans="1:7" ht="21.75" customHeight="1">
      <c r="A5" s="727" t="s">
        <v>332</v>
      </c>
      <c r="B5" s="727"/>
      <c r="C5" s="727"/>
      <c r="D5" s="728" t="s">
        <v>461</v>
      </c>
      <c r="E5" s="728"/>
      <c r="F5" s="554" t="s">
        <v>333</v>
      </c>
      <c r="G5" s="327" t="s">
        <v>460</v>
      </c>
    </row>
    <row r="6" spans="1:7" ht="23.25" customHeight="1">
      <c r="A6" s="727" t="s">
        <v>334</v>
      </c>
      <c r="B6" s="727"/>
      <c r="C6" s="727"/>
      <c r="D6" s="729">
        <v>2015</v>
      </c>
      <c r="E6" s="730"/>
      <c r="F6" s="554" t="s">
        <v>335</v>
      </c>
      <c r="G6" s="327" t="s">
        <v>9</v>
      </c>
    </row>
    <row r="7" spans="1:5" ht="20.25" customHeight="1">
      <c r="A7" s="718"/>
      <c r="B7" s="718"/>
      <c r="C7" s="718"/>
      <c r="D7" s="718"/>
      <c r="E7" s="328" t="s">
        <v>336</v>
      </c>
    </row>
    <row r="8" spans="1:7" ht="42" customHeight="1">
      <c r="A8" s="555" t="s">
        <v>337</v>
      </c>
      <c r="B8" s="555" t="s">
        <v>338</v>
      </c>
      <c r="C8" s="726" t="s">
        <v>122</v>
      </c>
      <c r="D8" s="726"/>
      <c r="E8" s="556" t="s">
        <v>339</v>
      </c>
      <c r="F8" s="556" t="s">
        <v>340</v>
      </c>
      <c r="G8" s="557" t="s">
        <v>341</v>
      </c>
    </row>
    <row r="9" spans="1:7" ht="12.75">
      <c r="A9" s="329"/>
      <c r="B9" s="330"/>
      <c r="C9" s="719"/>
      <c r="D9" s="719"/>
      <c r="E9" s="332" t="s">
        <v>342</v>
      </c>
      <c r="F9" s="333"/>
      <c r="G9" s="334"/>
    </row>
    <row r="10" spans="1:7" ht="12.75">
      <c r="A10" s="329"/>
      <c r="B10" s="330"/>
      <c r="C10" s="719"/>
      <c r="D10" s="719"/>
      <c r="E10" s="335"/>
      <c r="F10" s="331"/>
      <c r="G10" s="336"/>
    </row>
    <row r="11" spans="1:7" ht="12.75">
      <c r="A11" s="329"/>
      <c r="B11" s="330"/>
      <c r="C11" s="719"/>
      <c r="D11" s="719"/>
      <c r="E11" s="335"/>
      <c r="F11" s="331"/>
      <c r="G11" s="336"/>
    </row>
    <row r="12" spans="1:7" ht="12.75">
      <c r="A12" s="329"/>
      <c r="B12" s="330"/>
      <c r="C12" s="719"/>
      <c r="D12" s="719"/>
      <c r="E12" s="335"/>
      <c r="F12" s="331"/>
      <c r="G12" s="336"/>
    </row>
    <row r="13" spans="1:7" ht="12.75">
      <c r="A13" s="329"/>
      <c r="B13" s="330"/>
      <c r="C13" s="719"/>
      <c r="D13" s="719"/>
      <c r="E13" s="335"/>
      <c r="F13" s="331"/>
      <c r="G13" s="336"/>
    </row>
    <row r="14" spans="1:7" ht="12.75">
      <c r="A14" s="329"/>
      <c r="B14" s="330"/>
      <c r="C14" s="719"/>
      <c r="D14" s="719"/>
      <c r="E14" s="335"/>
      <c r="F14" s="331"/>
      <c r="G14" s="336"/>
    </row>
    <row r="15" spans="1:7" ht="12.75">
      <c r="A15" s="329"/>
      <c r="B15" s="330"/>
      <c r="C15" s="719"/>
      <c r="D15" s="719"/>
      <c r="E15" s="335"/>
      <c r="F15" s="331"/>
      <c r="G15" s="336"/>
    </row>
    <row r="16" spans="1:7" ht="12.75">
      <c r="A16" s="329"/>
      <c r="B16" s="330"/>
      <c r="C16" s="719"/>
      <c r="D16" s="719"/>
      <c r="E16" s="335"/>
      <c r="F16" s="331"/>
      <c r="G16" s="336"/>
    </row>
    <row r="17" spans="1:7" ht="12.75">
      <c r="A17" s="329"/>
      <c r="B17" s="330"/>
      <c r="C17" s="719"/>
      <c r="D17" s="719"/>
      <c r="E17" s="335"/>
      <c r="F17" s="331"/>
      <c r="G17" s="336"/>
    </row>
    <row r="18" spans="1:7" ht="12.75">
      <c r="A18" s="329"/>
      <c r="B18" s="330"/>
      <c r="C18" s="719"/>
      <c r="D18" s="719"/>
      <c r="E18" s="335"/>
      <c r="F18" s="331"/>
      <c r="G18" s="336"/>
    </row>
    <row r="19" spans="1:7" ht="12.75">
      <c r="A19" s="329"/>
      <c r="B19" s="330"/>
      <c r="C19" s="719"/>
      <c r="D19" s="719"/>
      <c r="E19" s="335"/>
      <c r="F19" s="331"/>
      <c r="G19" s="336"/>
    </row>
    <row r="20" spans="1:7" ht="12.75">
      <c r="A20" s="329"/>
      <c r="B20" s="330"/>
      <c r="C20" s="719"/>
      <c r="D20" s="719"/>
      <c r="E20" s="335"/>
      <c r="F20" s="331"/>
      <c r="G20" s="336"/>
    </row>
    <row r="21" spans="1:7" ht="12.75">
      <c r="A21" s="329"/>
      <c r="B21" s="330"/>
      <c r="C21" s="719"/>
      <c r="D21" s="719"/>
      <c r="E21" s="335"/>
      <c r="F21" s="331"/>
      <c r="G21" s="336"/>
    </row>
    <row r="22" spans="1:7" ht="12.75">
      <c r="A22" s="329"/>
      <c r="B22" s="330"/>
      <c r="C22" s="719"/>
      <c r="D22" s="719"/>
      <c r="E22" s="335"/>
      <c r="F22" s="331"/>
      <c r="G22" s="336"/>
    </row>
    <row r="23" spans="1:7" ht="12.75">
      <c r="A23" s="329"/>
      <c r="B23" s="330"/>
      <c r="C23" s="719"/>
      <c r="D23" s="719"/>
      <c r="E23" s="335"/>
      <c r="F23" s="331"/>
      <c r="G23" s="336"/>
    </row>
    <row r="24" spans="1:7" ht="12.75">
      <c r="A24" s="329"/>
      <c r="B24" s="330"/>
      <c r="C24" s="719"/>
      <c r="D24" s="719"/>
      <c r="E24" s="335"/>
      <c r="F24" s="331"/>
      <c r="G24" s="336"/>
    </row>
    <row r="25" spans="1:7" ht="12.75">
      <c r="A25" s="329"/>
      <c r="B25" s="330"/>
      <c r="C25" s="719"/>
      <c r="D25" s="719"/>
      <c r="E25" s="335"/>
      <c r="F25" s="331"/>
      <c r="G25" s="336"/>
    </row>
    <row r="26" spans="1:7" ht="12.75">
      <c r="A26" s="329"/>
      <c r="B26" s="330"/>
      <c r="C26" s="719"/>
      <c r="D26" s="719"/>
      <c r="E26" s="335"/>
      <c r="F26" s="331"/>
      <c r="G26" s="336"/>
    </row>
    <row r="27" spans="1:7" ht="12.75">
      <c r="A27" s="329"/>
      <c r="B27" s="330"/>
      <c r="C27" s="719"/>
      <c r="D27" s="719"/>
      <c r="E27" s="335"/>
      <c r="F27" s="331"/>
      <c r="G27" s="336"/>
    </row>
    <row r="28" spans="1:7" ht="12.75">
      <c r="A28" s="329"/>
      <c r="B28" s="330"/>
      <c r="C28" s="719"/>
      <c r="D28" s="719"/>
      <c r="E28" s="335"/>
      <c r="F28" s="331"/>
      <c r="G28" s="336"/>
    </row>
    <row r="29" spans="1:7" ht="12.75">
      <c r="A29" s="329"/>
      <c r="B29" s="330"/>
      <c r="C29" s="719"/>
      <c r="D29" s="719"/>
      <c r="E29" s="335"/>
      <c r="F29" s="331"/>
      <c r="G29" s="336"/>
    </row>
    <row r="30" spans="1:7" ht="12.75">
      <c r="A30" s="329"/>
      <c r="B30" s="330"/>
      <c r="C30" s="719"/>
      <c r="D30" s="719"/>
      <c r="E30" s="335"/>
      <c r="F30" s="331"/>
      <c r="G30" s="336"/>
    </row>
    <row r="31" spans="1:7" ht="12.75">
      <c r="A31" s="329"/>
      <c r="B31" s="330"/>
      <c r="C31" s="719"/>
      <c r="D31" s="719"/>
      <c r="E31" s="335"/>
      <c r="F31" s="331"/>
      <c r="G31" s="336"/>
    </row>
    <row r="32" spans="1:7" ht="12.75">
      <c r="A32" s="329"/>
      <c r="B32" s="330"/>
      <c r="C32" s="719"/>
      <c r="D32" s="719"/>
      <c r="E32" s="335"/>
      <c r="F32" s="331"/>
      <c r="G32" s="336"/>
    </row>
    <row r="33" spans="1:7" ht="12.75">
      <c r="A33" s="329"/>
      <c r="B33" s="330"/>
      <c r="C33" s="719"/>
      <c r="D33" s="719"/>
      <c r="E33" s="335"/>
      <c r="F33" s="331"/>
      <c r="G33" s="336"/>
    </row>
    <row r="34" spans="1:7" ht="12.75">
      <c r="A34" s="329"/>
      <c r="B34" s="330"/>
      <c r="C34" s="719"/>
      <c r="D34" s="719"/>
      <c r="E34" s="335"/>
      <c r="F34" s="331"/>
      <c r="G34" s="336"/>
    </row>
    <row r="35" spans="1:7" ht="12.75">
      <c r="A35" s="329"/>
      <c r="B35" s="330"/>
      <c r="C35" s="719"/>
      <c r="D35" s="719"/>
      <c r="E35" s="335"/>
      <c r="F35" s="331"/>
      <c r="G35" s="336"/>
    </row>
    <row r="36" spans="1:7" ht="12.75">
      <c r="A36" s="329"/>
      <c r="B36" s="330"/>
      <c r="C36" s="719"/>
      <c r="D36" s="719"/>
      <c r="E36" s="335"/>
      <c r="F36" s="331"/>
      <c r="G36" s="336"/>
    </row>
    <row r="37" spans="1:7" ht="12.75">
      <c r="A37" s="329"/>
      <c r="B37" s="330"/>
      <c r="C37" s="719"/>
      <c r="D37" s="719"/>
      <c r="E37" s="335"/>
      <c r="F37" s="331"/>
      <c r="G37" s="336"/>
    </row>
    <row r="38" spans="1:7" ht="12.75">
      <c r="A38" s="329"/>
      <c r="B38" s="330"/>
      <c r="C38" s="719"/>
      <c r="D38" s="719"/>
      <c r="E38" s="335"/>
      <c r="F38" s="331"/>
      <c r="G38" s="336"/>
    </row>
    <row r="39" spans="1:7" ht="12.75">
      <c r="A39" s="329"/>
      <c r="B39" s="330"/>
      <c r="C39" s="719"/>
      <c r="D39" s="719"/>
      <c r="E39" s="335"/>
      <c r="F39" s="331"/>
      <c r="G39" s="336"/>
    </row>
    <row r="40" spans="1:7" ht="18.75" customHeight="1" thickBot="1">
      <c r="A40" s="558"/>
      <c r="B40" s="720" t="s">
        <v>343</v>
      </c>
      <c r="C40" s="720"/>
      <c r="D40" s="720"/>
      <c r="E40" s="720"/>
      <c r="F40" s="720"/>
      <c r="G40" s="560">
        <f>SUM(G10:G39)</f>
        <v>0</v>
      </c>
    </row>
    <row r="41" spans="1:7" ht="17.25" customHeight="1" thickBot="1">
      <c r="A41" s="559"/>
      <c r="B41" s="721" t="s">
        <v>385</v>
      </c>
      <c r="C41" s="721"/>
      <c r="D41" s="721"/>
      <c r="E41" s="721"/>
      <c r="F41" s="722"/>
      <c r="G41" s="561"/>
    </row>
    <row r="42" spans="1:7" ht="13.5" thickBot="1">
      <c r="A42" s="337"/>
      <c r="B42" s="338"/>
      <c r="C42" s="338"/>
      <c r="D42" s="339" t="s">
        <v>344</v>
      </c>
      <c r="E42" s="723" t="str">
        <f>yaziyle(G41)</f>
        <v>00 TL  00 Kr</v>
      </c>
      <c r="F42" s="724"/>
      <c r="G42" s="725"/>
    </row>
    <row r="44" spans="2:7" ht="12.75">
      <c r="B44" s="717">
        <v>42072</v>
      </c>
      <c r="C44" s="718"/>
      <c r="D44" s="717">
        <v>42072</v>
      </c>
      <c r="E44" s="718"/>
      <c r="F44" s="350">
        <v>42072</v>
      </c>
      <c r="G44" s="323"/>
    </row>
    <row r="45" spans="2:6" ht="12.75">
      <c r="B45" s="713" t="s">
        <v>345</v>
      </c>
      <c r="C45" s="713"/>
      <c r="D45" s="714" t="s">
        <v>345</v>
      </c>
      <c r="E45" s="714"/>
      <c r="F45" s="342" t="s">
        <v>346</v>
      </c>
    </row>
    <row r="46" spans="2:6" ht="12.75">
      <c r="B46" s="340"/>
      <c r="C46" s="340"/>
      <c r="D46" s="341"/>
      <c r="E46" s="341"/>
      <c r="F46" s="342"/>
    </row>
    <row r="47" spans="2:6" ht="12.75">
      <c r="B47" s="340"/>
      <c r="C47" s="340"/>
      <c r="D47" s="341"/>
      <c r="E47" s="341"/>
      <c r="F47" s="342"/>
    </row>
    <row r="48" spans="2:6" ht="12.75">
      <c r="B48" s="340"/>
      <c r="C48" s="340"/>
      <c r="D48" s="341"/>
      <c r="E48" s="341"/>
      <c r="F48" s="342"/>
    </row>
    <row r="49" spans="2:6" ht="12.75">
      <c r="B49" s="713" t="s">
        <v>347</v>
      </c>
      <c r="C49" s="713"/>
      <c r="D49" s="714" t="s">
        <v>104</v>
      </c>
      <c r="E49" s="714"/>
      <c r="F49" s="342" t="s">
        <v>105</v>
      </c>
    </row>
    <row r="50" spans="2:6" ht="12.75">
      <c r="B50" s="715" t="s">
        <v>147</v>
      </c>
      <c r="C50" s="715"/>
      <c r="D50" s="716" t="s">
        <v>462</v>
      </c>
      <c r="E50" s="716"/>
      <c r="F50" s="343" t="s">
        <v>468</v>
      </c>
    </row>
    <row r="51" spans="2:7" ht="12.75" customHeight="1">
      <c r="B51" s="712" t="s">
        <v>348</v>
      </c>
      <c r="C51" s="712"/>
      <c r="D51" s="712" t="s">
        <v>349</v>
      </c>
      <c r="E51" s="712"/>
      <c r="F51" s="344" t="s">
        <v>349</v>
      </c>
      <c r="G51" s="345"/>
    </row>
    <row r="52" ht="12.75">
      <c r="A52" s="346" t="s">
        <v>350</v>
      </c>
    </row>
  </sheetData>
  <sheetProtection sheet="1" objects="1" scenarios="1"/>
  <mergeCells count="55">
    <mergeCell ref="A5:C5"/>
    <mergeCell ref="D5:E5"/>
    <mergeCell ref="A6:C6"/>
    <mergeCell ref="D6:E6"/>
    <mergeCell ref="A1:G1"/>
    <mergeCell ref="A3:C3"/>
    <mergeCell ref="D3:E3"/>
    <mergeCell ref="A4:C4"/>
    <mergeCell ref="D4:E4"/>
    <mergeCell ref="C11:D11"/>
    <mergeCell ref="C12:D12"/>
    <mergeCell ref="C13:D13"/>
    <mergeCell ref="C14:D14"/>
    <mergeCell ref="A7:D7"/>
    <mergeCell ref="C8:D8"/>
    <mergeCell ref="C9:D9"/>
    <mergeCell ref="C10:D10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6:D36"/>
    <mergeCell ref="C37:D37"/>
    <mergeCell ref="C38:D38"/>
    <mergeCell ref="C31:D31"/>
    <mergeCell ref="C32:D32"/>
    <mergeCell ref="C33:D33"/>
    <mergeCell ref="C34:D34"/>
    <mergeCell ref="B44:C44"/>
    <mergeCell ref="D44:E44"/>
    <mergeCell ref="B45:C45"/>
    <mergeCell ref="D45:E45"/>
    <mergeCell ref="C39:D39"/>
    <mergeCell ref="B40:F40"/>
    <mergeCell ref="B41:F41"/>
    <mergeCell ref="E42:G42"/>
    <mergeCell ref="B51:C51"/>
    <mergeCell ref="D51:E51"/>
    <mergeCell ref="B49:C49"/>
    <mergeCell ref="D49:E49"/>
    <mergeCell ref="B50:C50"/>
    <mergeCell ref="D50:E50"/>
  </mergeCells>
  <printOptions horizontalCentered="1"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9">
    <tabColor indexed="11"/>
  </sheetPr>
  <dimension ref="A1:AL121"/>
  <sheetViews>
    <sheetView showGridLines="0" zoomScale="90" zoomScaleNormal="90" zoomScalePageLayoutView="0" workbookViewId="0" topLeftCell="A3">
      <selection activeCell="A3" sqref="A3"/>
    </sheetView>
  </sheetViews>
  <sheetFormatPr defaultColWidth="9.140625" defaultRowHeight="12.75"/>
  <cols>
    <col min="1" max="1" width="6.7109375" style="10" customWidth="1"/>
    <col min="2" max="2" width="7.00390625" style="10" customWidth="1"/>
    <col min="3" max="4" width="3.7109375" style="10" customWidth="1"/>
    <col min="5" max="5" width="4.28125" style="10" customWidth="1"/>
    <col min="6" max="10" width="3.7109375" style="10" customWidth="1"/>
    <col min="11" max="11" width="3.57421875" style="10" customWidth="1"/>
    <col min="12" max="12" width="3.140625" style="10" customWidth="1"/>
    <col min="13" max="13" width="3.7109375" style="10" customWidth="1"/>
    <col min="14" max="14" width="4.57421875" style="10" customWidth="1"/>
    <col min="15" max="15" width="3.7109375" style="10" customWidth="1"/>
    <col min="16" max="16" width="4.00390625" style="10" customWidth="1"/>
    <col min="17" max="17" width="4.28125" style="10" hidden="1" customWidth="1"/>
    <col min="18" max="18" width="10.140625" style="10" customWidth="1"/>
    <col min="19" max="19" width="3.8515625" style="10" customWidth="1"/>
    <col min="20" max="20" width="10.8515625" style="10" customWidth="1"/>
    <col min="21" max="21" width="3.7109375" style="10" customWidth="1"/>
    <col min="22" max="22" width="35.57421875" style="50" customWidth="1"/>
    <col min="23" max="23" width="11.7109375" style="10" customWidth="1"/>
    <col min="24" max="16384" width="9.140625" style="10" customWidth="1"/>
  </cols>
  <sheetData>
    <row r="1" spans="22:25" ht="3.75" customHeight="1" hidden="1">
      <c r="V1" s="53">
        <f>W1</f>
        <v>17</v>
      </c>
      <c r="W1" s="54">
        <v>17</v>
      </c>
      <c r="X1" s="53">
        <f>Y1</f>
        <v>2</v>
      </c>
      <c r="Y1" s="53">
        <v>2</v>
      </c>
    </row>
    <row r="2" spans="1:25" ht="33" customHeight="1" hidden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1"/>
      <c r="W2" s="54"/>
      <c r="X2" s="53"/>
      <c r="Y2" s="53"/>
    </row>
    <row r="3" spans="1:22" ht="27">
      <c r="A3" s="55" t="s">
        <v>108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12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2" s="13" customFormat="1" ht="15.75" thickBot="1">
      <c r="A5" s="851" t="s">
        <v>92</v>
      </c>
      <c r="B5" s="879"/>
      <c r="C5" s="880">
        <f>BİLGİLER!B3</f>
        <v>60103</v>
      </c>
      <c r="D5" s="881"/>
      <c r="E5" s="881"/>
      <c r="F5" s="881"/>
      <c r="G5" s="881"/>
      <c r="H5" s="881"/>
      <c r="I5" s="881"/>
      <c r="J5" s="882"/>
      <c r="K5" s="11"/>
      <c r="L5" s="11"/>
      <c r="M5" s="11"/>
      <c r="N5" s="11"/>
      <c r="O5" s="11"/>
      <c r="P5" s="11"/>
      <c r="Q5" s="11"/>
      <c r="R5" s="11"/>
      <c r="S5" s="12"/>
      <c r="T5" s="112"/>
      <c r="U5" s="112"/>
      <c r="V5" s="197"/>
    </row>
    <row r="6" spans="1:23" s="13" customFormat="1" ht="15.75" thickBot="1">
      <c r="A6" s="851" t="s">
        <v>93</v>
      </c>
      <c r="B6" s="879"/>
      <c r="C6" s="883" t="str">
        <f>BİLGİLER!B4</f>
        <v>Erbaa Mal Müdürlüğü</v>
      </c>
      <c r="D6" s="884"/>
      <c r="E6" s="884"/>
      <c r="F6" s="884"/>
      <c r="G6" s="884"/>
      <c r="H6" s="884"/>
      <c r="I6" s="884"/>
      <c r="J6" s="885"/>
      <c r="K6" s="797" t="s">
        <v>41</v>
      </c>
      <c r="L6" s="798"/>
      <c r="M6" s="798"/>
      <c r="N6" s="798"/>
      <c r="O6" s="799"/>
      <c r="P6" s="794">
        <f>BİLGİLER!B5</f>
        <v>2015</v>
      </c>
      <c r="Q6" s="795"/>
      <c r="R6" s="796"/>
      <c r="S6" s="818" t="s">
        <v>42</v>
      </c>
      <c r="T6" s="816" t="s">
        <v>43</v>
      </c>
      <c r="U6" s="817"/>
      <c r="V6" s="189" t="str">
        <f>IF(BİLGİLER!I11="Kişiye",LİSTE!E2,BİLGİLER!B8)</f>
        <v>Behçet YAYIKÇI</v>
      </c>
      <c r="W6" s="13" t="s">
        <v>109</v>
      </c>
    </row>
    <row r="7" spans="1:22" s="13" customFormat="1" ht="15.75" thickBot="1">
      <c r="A7" s="856" t="s">
        <v>44</v>
      </c>
      <c r="B7" s="857"/>
      <c r="C7" s="14">
        <v>1</v>
      </c>
      <c r="D7" s="15">
        <v>2</v>
      </c>
      <c r="E7" s="849" t="s">
        <v>4</v>
      </c>
      <c r="F7" s="850"/>
      <c r="G7" s="773" t="s">
        <v>1</v>
      </c>
      <c r="H7" s="774"/>
      <c r="I7" s="774"/>
      <c r="J7" s="809"/>
      <c r="K7" s="860" t="s">
        <v>0</v>
      </c>
      <c r="L7" s="861"/>
      <c r="M7" s="861"/>
      <c r="N7" s="861"/>
      <c r="O7" s="862"/>
      <c r="P7" s="806"/>
      <c r="Q7" s="807"/>
      <c r="R7" s="808"/>
      <c r="S7" s="819"/>
      <c r="T7" s="843" t="s">
        <v>45</v>
      </c>
      <c r="U7" s="844"/>
      <c r="V7" s="190">
        <f>IF(BİLGİLER!I11="Kişiye",LİSTE!B2,BİLGİLER!B14)</f>
        <v>12345678901</v>
      </c>
    </row>
    <row r="8" spans="1:22" s="13" customFormat="1" ht="15.75" thickBot="1">
      <c r="A8" s="858"/>
      <c r="B8" s="859"/>
      <c r="C8" s="113" t="str">
        <f>C15</f>
        <v>13</v>
      </c>
      <c r="D8" s="113" t="str">
        <f>D15</f>
        <v>01</v>
      </c>
      <c r="E8" s="877">
        <f>BİLGİLER!B7</f>
        <v>285</v>
      </c>
      <c r="F8" s="878"/>
      <c r="G8" s="872"/>
      <c r="H8" s="873"/>
      <c r="I8" s="873"/>
      <c r="J8" s="874"/>
      <c r="K8" s="800" t="s">
        <v>46</v>
      </c>
      <c r="L8" s="801"/>
      <c r="M8" s="801"/>
      <c r="N8" s="801"/>
      <c r="O8" s="802"/>
      <c r="P8" s="806"/>
      <c r="Q8" s="807"/>
      <c r="R8" s="808"/>
      <c r="S8" s="819"/>
      <c r="T8" s="847" t="s">
        <v>47</v>
      </c>
      <c r="U8" s="848"/>
      <c r="V8" s="205" t="str">
        <f>BİLGİLER!B15</f>
        <v>Akbank</v>
      </c>
    </row>
    <row r="9" spans="1:22" s="13" customFormat="1" ht="15.75" thickBot="1">
      <c r="A9" s="851" t="s">
        <v>48</v>
      </c>
      <c r="B9" s="852"/>
      <c r="C9" s="853" t="str">
        <f>BİLGİLER!B6</f>
        <v>İlçe Millî Eğitim Müdürlüğü</v>
      </c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4"/>
      <c r="R9" s="855"/>
      <c r="S9" s="819"/>
      <c r="T9" s="847" t="s">
        <v>49</v>
      </c>
      <c r="U9" s="848"/>
      <c r="V9" s="191" t="str">
        <f>IF(BİLGİLER!I11="Kişiye",LİSTE!C2,BİLGİLER!B16)</f>
        <v>TR123456789012345678901234</v>
      </c>
    </row>
    <row r="10" spans="1:22" s="13" customFormat="1" ht="15.75" thickBot="1">
      <c r="A10" s="851" t="s">
        <v>50</v>
      </c>
      <c r="B10" s="879"/>
      <c r="C10" s="803" t="str">
        <f>CONCATENATE(BİLGİLER!B8,"-",BİLGİLER!B10,"(",BİLGİLER!B9,")")</f>
        <v>Gökal Güldere ÇPAL-Mesleki ve Teknik Okullar(851)</v>
      </c>
      <c r="D10" s="804"/>
      <c r="E10" s="804"/>
      <c r="F10" s="804"/>
      <c r="G10" s="804"/>
      <c r="H10" s="804"/>
      <c r="I10" s="804"/>
      <c r="J10" s="804"/>
      <c r="K10" s="804"/>
      <c r="L10" s="804"/>
      <c r="M10" s="804"/>
      <c r="N10" s="804"/>
      <c r="O10" s="804"/>
      <c r="P10" s="804"/>
      <c r="Q10" s="804"/>
      <c r="R10" s="805"/>
      <c r="S10" s="820"/>
      <c r="T10" s="836" t="s">
        <v>51</v>
      </c>
      <c r="U10" s="837"/>
      <c r="V10" s="206" t="str">
        <f>BİLGİLER!B17</f>
        <v>Erbaa</v>
      </c>
    </row>
    <row r="11" spans="1:23" ht="16.5" thickBot="1">
      <c r="A11" s="76"/>
      <c r="B11" s="76"/>
      <c r="C11" s="76"/>
      <c r="D11" s="76"/>
      <c r="E11" s="76"/>
      <c r="F11" s="76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5"/>
      <c r="W11" s="353"/>
    </row>
    <row r="12" spans="1:22" ht="13.5" thickBot="1">
      <c r="A12" s="899"/>
      <c r="B12" s="900"/>
      <c r="C12" s="888" t="s">
        <v>52</v>
      </c>
      <c r="D12" s="889"/>
      <c r="E12" s="889"/>
      <c r="F12" s="890"/>
      <c r="G12" s="901" t="s">
        <v>53</v>
      </c>
      <c r="H12" s="902"/>
      <c r="I12" s="902"/>
      <c r="J12" s="903"/>
      <c r="K12" s="865" t="s">
        <v>54</v>
      </c>
      <c r="L12" s="866"/>
      <c r="M12" s="869" t="s">
        <v>94</v>
      </c>
      <c r="N12" s="870"/>
      <c r="O12" s="870"/>
      <c r="P12" s="870"/>
      <c r="Q12" s="871"/>
      <c r="R12" s="838" t="s">
        <v>55</v>
      </c>
      <c r="S12" s="839"/>
      <c r="T12" s="839"/>
      <c r="U12" s="840"/>
      <c r="V12" s="116"/>
    </row>
    <row r="13" spans="1:22" ht="13.5" thickBot="1">
      <c r="A13" s="897" t="s">
        <v>56</v>
      </c>
      <c r="B13" s="898"/>
      <c r="C13" s="891"/>
      <c r="D13" s="892"/>
      <c r="E13" s="892"/>
      <c r="F13" s="893"/>
      <c r="G13" s="904"/>
      <c r="H13" s="905"/>
      <c r="I13" s="905"/>
      <c r="J13" s="906"/>
      <c r="K13" s="867" t="s">
        <v>5</v>
      </c>
      <c r="L13" s="868"/>
      <c r="M13" s="17" t="s">
        <v>95</v>
      </c>
      <c r="N13" s="18"/>
      <c r="O13" s="18"/>
      <c r="P13" s="18"/>
      <c r="Q13" s="187"/>
      <c r="R13" s="841" t="s">
        <v>57</v>
      </c>
      <c r="S13" s="842"/>
      <c r="T13" s="841" t="s">
        <v>58</v>
      </c>
      <c r="U13" s="842"/>
      <c r="V13" s="19" t="s">
        <v>59</v>
      </c>
    </row>
    <row r="14" spans="1:22" ht="13.5" thickBot="1">
      <c r="A14" s="886"/>
      <c r="B14" s="887"/>
      <c r="C14" s="20">
        <v>1</v>
      </c>
      <c r="D14" s="21">
        <v>2</v>
      </c>
      <c r="E14" s="21">
        <v>3</v>
      </c>
      <c r="F14" s="22">
        <v>4</v>
      </c>
      <c r="G14" s="20">
        <v>1</v>
      </c>
      <c r="H14" s="21">
        <v>2</v>
      </c>
      <c r="I14" s="21">
        <v>3</v>
      </c>
      <c r="J14" s="22">
        <v>4</v>
      </c>
      <c r="K14" s="863">
        <v>1</v>
      </c>
      <c r="L14" s="864"/>
      <c r="M14" s="23">
        <v>1</v>
      </c>
      <c r="N14" s="24">
        <v>2</v>
      </c>
      <c r="O14" s="24">
        <v>3</v>
      </c>
      <c r="P14" s="24">
        <v>4</v>
      </c>
      <c r="Q14" s="180">
        <v>5</v>
      </c>
      <c r="R14" s="185" t="s">
        <v>115</v>
      </c>
      <c r="S14" s="186" t="s">
        <v>116</v>
      </c>
      <c r="T14" s="185" t="s">
        <v>115</v>
      </c>
      <c r="U14" s="186" t="s">
        <v>116</v>
      </c>
      <c r="V14" s="117"/>
    </row>
    <row r="15" spans="1:22" ht="15.75">
      <c r="A15" s="875">
        <v>630</v>
      </c>
      <c r="B15" s="876"/>
      <c r="C15" s="137" t="str">
        <f>BİLGİLER!I3</f>
        <v>13</v>
      </c>
      <c r="D15" s="137" t="str">
        <f>BİLGİLER!J3</f>
        <v>01</v>
      </c>
      <c r="E15" s="137" t="str">
        <f>BİLGİLER!K3</f>
        <v>33</v>
      </c>
      <c r="F15" s="137" t="str">
        <f>BİLGİLER!L3</f>
        <v>62</v>
      </c>
      <c r="G15" s="137">
        <f>BİLGİLER!I4</f>
        <v>9</v>
      </c>
      <c r="H15" s="137">
        <f>BİLGİLER!J4</f>
        <v>2</v>
      </c>
      <c r="I15" s="137">
        <f>BİLGİLER!K4</f>
        <v>2</v>
      </c>
      <c r="J15" s="137" t="str">
        <f>BİLGİLER!L4</f>
        <v>00</v>
      </c>
      <c r="K15" s="830">
        <f>BİLGİLER!I5</f>
        <v>1</v>
      </c>
      <c r="L15" s="831"/>
      <c r="M15" s="138">
        <f>BİLGİLER!I6</f>
        <v>1</v>
      </c>
      <c r="N15" s="138">
        <f>BİLGİLER!J6</f>
        <v>1</v>
      </c>
      <c r="O15" s="138">
        <f>BİLGİLER!K6</f>
        <v>2</v>
      </c>
      <c r="P15" s="138">
        <f>BİLGİLER!L6</f>
        <v>1</v>
      </c>
      <c r="Q15" s="73"/>
      <c r="R15" s="828">
        <v>300.83</v>
      </c>
      <c r="S15" s="829"/>
      <c r="T15" s="827"/>
      <c r="U15" s="827"/>
      <c r="V15" s="184" t="str">
        <f>BİLGİLER!I10</f>
        <v>İlave Eğitim Öğretim Tazminatı farkı</v>
      </c>
    </row>
    <row r="16" spans="1:22" ht="15">
      <c r="A16" s="784">
        <v>600</v>
      </c>
      <c r="B16" s="785"/>
      <c r="C16" s="118"/>
      <c r="D16" s="119"/>
      <c r="E16" s="119"/>
      <c r="F16" s="120"/>
      <c r="G16" s="118"/>
      <c r="H16" s="119"/>
      <c r="I16" s="119"/>
      <c r="J16" s="120"/>
      <c r="K16" s="784"/>
      <c r="L16" s="785"/>
      <c r="M16" s="135">
        <f>BİLGİLER!I7</f>
        <v>1</v>
      </c>
      <c r="N16" s="135">
        <f>BİLGİLER!J7</f>
        <v>5</v>
      </c>
      <c r="O16" s="135">
        <f>BİLGİLER!K7</f>
        <v>1</v>
      </c>
      <c r="P16" s="135">
        <f>BİLGİLER!L7</f>
        <v>1</v>
      </c>
      <c r="Q16" s="121"/>
      <c r="R16" s="782"/>
      <c r="S16" s="783"/>
      <c r="T16" s="814">
        <v>2.28</v>
      </c>
      <c r="U16" s="815"/>
      <c r="V16" s="56" t="str">
        <f>CONCATENATE("Damga Vergisi ","(",BİLGİLER!I14,")")</f>
        <v>Damga Vergisi (0,00759)</v>
      </c>
    </row>
    <row r="17" spans="1:22" ht="15">
      <c r="A17" s="784">
        <v>600</v>
      </c>
      <c r="B17" s="785"/>
      <c r="C17" s="118"/>
      <c r="D17" s="119"/>
      <c r="E17" s="119"/>
      <c r="F17" s="120"/>
      <c r="G17" s="118"/>
      <c r="H17" s="119"/>
      <c r="I17" s="119"/>
      <c r="J17" s="120"/>
      <c r="K17" s="227"/>
      <c r="L17" s="228"/>
      <c r="M17" s="135">
        <v>1</v>
      </c>
      <c r="N17" s="135">
        <v>1</v>
      </c>
      <c r="O17" s="135">
        <v>1</v>
      </c>
      <c r="P17" s="135">
        <v>3</v>
      </c>
      <c r="Q17" s="121"/>
      <c r="R17" s="782"/>
      <c r="S17" s="783"/>
      <c r="T17" s="821">
        <v>0</v>
      </c>
      <c r="U17" s="813"/>
      <c r="V17" s="56" t="s">
        <v>214</v>
      </c>
    </row>
    <row r="18" spans="1:23" ht="15">
      <c r="A18" s="825"/>
      <c r="B18" s="826"/>
      <c r="C18" s="497"/>
      <c r="D18" s="498"/>
      <c r="E18" s="498"/>
      <c r="F18" s="499"/>
      <c r="G18" s="497"/>
      <c r="H18" s="498"/>
      <c r="I18" s="498"/>
      <c r="J18" s="499"/>
      <c r="K18" s="825"/>
      <c r="L18" s="826"/>
      <c r="M18" s="500"/>
      <c r="N18" s="500"/>
      <c r="O18" s="500"/>
      <c r="P18" s="500"/>
      <c r="Q18" s="501"/>
      <c r="R18" s="832"/>
      <c r="S18" s="833"/>
      <c r="T18" s="834"/>
      <c r="U18" s="835"/>
      <c r="V18" s="502"/>
      <c r="W18" s="25"/>
    </row>
    <row r="19" spans="1:22" ht="15">
      <c r="A19" s="784">
        <v>325</v>
      </c>
      <c r="B19" s="785"/>
      <c r="C19" s="118"/>
      <c r="D19" s="119"/>
      <c r="E19" s="119"/>
      <c r="F19" s="120"/>
      <c r="G19" s="118"/>
      <c r="H19" s="119"/>
      <c r="I19" s="119"/>
      <c r="J19" s="120"/>
      <c r="K19" s="784"/>
      <c r="L19" s="785"/>
      <c r="M19" s="136">
        <f>BİLGİLER!I9</f>
        <v>0</v>
      </c>
      <c r="N19" s="136">
        <f>BİLGİLER!J9</f>
        <v>0</v>
      </c>
      <c r="O19" s="136">
        <f>BİLGİLER!K9</f>
        <v>0</v>
      </c>
      <c r="P19" s="136">
        <f>BİLGİLER!L9</f>
        <v>0</v>
      </c>
      <c r="Q19" s="121"/>
      <c r="R19" s="782"/>
      <c r="S19" s="783"/>
      <c r="T19" s="845">
        <v>298.55</v>
      </c>
      <c r="U19" s="846"/>
      <c r="V19" s="122" t="s">
        <v>198</v>
      </c>
    </row>
    <row r="20" spans="1:22" ht="15">
      <c r="A20" s="503"/>
      <c r="B20" s="504"/>
      <c r="C20" s="505"/>
      <c r="D20" s="505"/>
      <c r="E20" s="505"/>
      <c r="F20" s="506"/>
      <c r="G20" s="507"/>
      <c r="H20" s="508"/>
      <c r="I20" s="508"/>
      <c r="J20" s="509"/>
      <c r="K20" s="503"/>
      <c r="L20" s="504"/>
      <c r="M20" s="510"/>
      <c r="N20" s="510"/>
      <c r="O20" s="510"/>
      <c r="P20" s="510"/>
      <c r="Q20" s="121"/>
      <c r="R20" s="230"/>
      <c r="S20" s="231"/>
      <c r="T20" s="230"/>
      <c r="U20" s="231"/>
      <c r="V20" s="122"/>
    </row>
    <row r="21" spans="1:22" ht="15">
      <c r="A21" s="784">
        <v>830</v>
      </c>
      <c r="B21" s="785"/>
      <c r="C21" s="126" t="str">
        <f aca="true" t="shared" si="0" ref="C21:K21">C15</f>
        <v>13</v>
      </c>
      <c r="D21" s="126" t="str">
        <f t="shared" si="0"/>
        <v>01</v>
      </c>
      <c r="E21" s="126" t="str">
        <f t="shared" si="0"/>
        <v>33</v>
      </c>
      <c r="F21" s="126" t="str">
        <f t="shared" si="0"/>
        <v>62</v>
      </c>
      <c r="G21" s="123">
        <f t="shared" si="0"/>
        <v>9</v>
      </c>
      <c r="H21" s="123">
        <f t="shared" si="0"/>
        <v>2</v>
      </c>
      <c r="I21" s="123">
        <f t="shared" si="0"/>
        <v>2</v>
      </c>
      <c r="J21" s="123" t="str">
        <f t="shared" si="0"/>
        <v>00</v>
      </c>
      <c r="K21" s="784">
        <f t="shared" si="0"/>
        <v>1</v>
      </c>
      <c r="L21" s="785"/>
      <c r="M21" s="123">
        <f>M15</f>
        <v>1</v>
      </c>
      <c r="N21" s="123">
        <f>N15</f>
        <v>1</v>
      </c>
      <c r="O21" s="123">
        <f>O15</f>
        <v>2</v>
      </c>
      <c r="P21" s="123">
        <f>P15</f>
        <v>1</v>
      </c>
      <c r="Q21" s="121"/>
      <c r="R21" s="821">
        <f>R15</f>
        <v>300.83</v>
      </c>
      <c r="S21" s="822"/>
      <c r="T21" s="823"/>
      <c r="U21" s="824"/>
      <c r="V21" s="57" t="str">
        <f>NAKİT!V15</f>
        <v>İlave Eğitim Öğretim Tazminatı farkı</v>
      </c>
    </row>
    <row r="22" spans="1:22" ht="15">
      <c r="A22" s="784">
        <v>835</v>
      </c>
      <c r="B22" s="785"/>
      <c r="C22" s="118"/>
      <c r="D22" s="119"/>
      <c r="E22" s="119"/>
      <c r="F22" s="120"/>
      <c r="G22" s="118"/>
      <c r="H22" s="119"/>
      <c r="I22" s="119"/>
      <c r="J22" s="120"/>
      <c r="K22" s="784"/>
      <c r="L22" s="785"/>
      <c r="M22" s="123">
        <v>0</v>
      </c>
      <c r="N22" s="123">
        <v>0</v>
      </c>
      <c r="O22" s="123">
        <v>0</v>
      </c>
      <c r="P22" s="123">
        <v>0</v>
      </c>
      <c r="Q22" s="121"/>
      <c r="R22" s="812"/>
      <c r="S22" s="813"/>
      <c r="T22" s="821">
        <f>R21</f>
        <v>300.83</v>
      </c>
      <c r="U22" s="822"/>
      <c r="V22" s="56" t="s">
        <v>71</v>
      </c>
    </row>
    <row r="23" spans="1:22" ht="15">
      <c r="A23" s="784">
        <v>805</v>
      </c>
      <c r="B23" s="785"/>
      <c r="C23" s="118"/>
      <c r="D23" s="119"/>
      <c r="E23" s="119"/>
      <c r="F23" s="120"/>
      <c r="G23" s="118"/>
      <c r="H23" s="119"/>
      <c r="I23" s="119"/>
      <c r="J23" s="120"/>
      <c r="K23" s="784"/>
      <c r="L23" s="785"/>
      <c r="M23" s="123">
        <v>0</v>
      </c>
      <c r="N23" s="123">
        <v>0</v>
      </c>
      <c r="O23" s="123">
        <v>0</v>
      </c>
      <c r="P23" s="123">
        <v>0</v>
      </c>
      <c r="Q23" s="121"/>
      <c r="R23" s="814">
        <f>T16</f>
        <v>2.28</v>
      </c>
      <c r="S23" s="815"/>
      <c r="T23" s="812"/>
      <c r="U23" s="813"/>
      <c r="V23" s="58" t="s">
        <v>72</v>
      </c>
    </row>
    <row r="24" spans="1:22" ht="15">
      <c r="A24" s="784">
        <v>800</v>
      </c>
      <c r="B24" s="785"/>
      <c r="C24" s="118"/>
      <c r="D24" s="119"/>
      <c r="E24" s="119"/>
      <c r="F24" s="120"/>
      <c r="G24" s="118"/>
      <c r="H24" s="119"/>
      <c r="I24" s="119"/>
      <c r="J24" s="120"/>
      <c r="K24" s="784"/>
      <c r="L24" s="785"/>
      <c r="M24" s="123">
        <f>M16</f>
        <v>1</v>
      </c>
      <c r="N24" s="123">
        <f>N16</f>
        <v>5</v>
      </c>
      <c r="O24" s="123">
        <f>O16</f>
        <v>1</v>
      </c>
      <c r="P24" s="123">
        <f>P16</f>
        <v>1</v>
      </c>
      <c r="Q24" s="121"/>
      <c r="R24" s="812"/>
      <c r="S24" s="813"/>
      <c r="T24" s="814">
        <f>T16</f>
        <v>2.28</v>
      </c>
      <c r="U24" s="815"/>
      <c r="V24" s="56" t="s">
        <v>221</v>
      </c>
    </row>
    <row r="25" spans="1:22" ht="15">
      <c r="A25" s="784">
        <v>600</v>
      </c>
      <c r="B25" s="785"/>
      <c r="C25" s="118"/>
      <c r="D25" s="119"/>
      <c r="E25" s="119"/>
      <c r="F25" s="120"/>
      <c r="G25" s="118"/>
      <c r="H25" s="119"/>
      <c r="I25" s="119"/>
      <c r="J25" s="120"/>
      <c r="K25" s="227"/>
      <c r="L25" s="228"/>
      <c r="M25" s="123">
        <v>1</v>
      </c>
      <c r="N25" s="241">
        <v>1</v>
      </c>
      <c r="O25" s="241">
        <v>1</v>
      </c>
      <c r="P25" s="242">
        <v>3</v>
      </c>
      <c r="Q25" s="121"/>
      <c r="R25" s="232"/>
      <c r="S25" s="229"/>
      <c r="T25" s="812">
        <f>T17</f>
        <v>0</v>
      </c>
      <c r="U25" s="813"/>
      <c r="V25" s="243" t="s">
        <v>220</v>
      </c>
    </row>
    <row r="26" spans="1:24" ht="15">
      <c r="A26" s="790"/>
      <c r="B26" s="791"/>
      <c r="C26" s="507"/>
      <c r="D26" s="511"/>
      <c r="E26" s="511"/>
      <c r="F26" s="512"/>
      <c r="G26" s="507"/>
      <c r="H26" s="511"/>
      <c r="I26" s="511"/>
      <c r="J26" s="512"/>
      <c r="K26" s="790"/>
      <c r="L26" s="791"/>
      <c r="M26" s="123"/>
      <c r="N26" s="124"/>
      <c r="O26" s="124"/>
      <c r="P26" s="125"/>
      <c r="Q26" s="513"/>
      <c r="R26" s="786"/>
      <c r="S26" s="787"/>
      <c r="T26" s="968"/>
      <c r="U26" s="787"/>
      <c r="V26" s="514"/>
      <c r="W26"/>
      <c r="X26"/>
    </row>
    <row r="27" spans="1:24" ht="15">
      <c r="A27" s="790"/>
      <c r="B27" s="791"/>
      <c r="C27" s="507"/>
      <c r="D27" s="511"/>
      <c r="E27" s="511"/>
      <c r="F27" s="512"/>
      <c r="G27" s="507"/>
      <c r="H27" s="511"/>
      <c r="I27" s="511"/>
      <c r="J27" s="512"/>
      <c r="K27" s="790"/>
      <c r="L27" s="791"/>
      <c r="M27" s="123"/>
      <c r="N27" s="124"/>
      <c r="O27" s="124"/>
      <c r="P27" s="125"/>
      <c r="Q27" s="513"/>
      <c r="R27" s="792"/>
      <c r="S27" s="793"/>
      <c r="T27" s="788"/>
      <c r="U27" s="789"/>
      <c r="V27" s="514"/>
      <c r="W27"/>
      <c r="X27"/>
    </row>
    <row r="28" spans="1:22" ht="15">
      <c r="A28" s="784"/>
      <c r="B28" s="785"/>
      <c r="C28" s="118"/>
      <c r="D28" s="119"/>
      <c r="E28" s="119"/>
      <c r="F28" s="120"/>
      <c r="G28" s="118"/>
      <c r="H28" s="119"/>
      <c r="I28" s="119"/>
      <c r="J28" s="120"/>
      <c r="K28" s="784"/>
      <c r="L28" s="785"/>
      <c r="M28" s="123"/>
      <c r="N28" s="124"/>
      <c r="O28" s="124"/>
      <c r="P28" s="125"/>
      <c r="Q28" s="121"/>
      <c r="R28" s="782"/>
      <c r="S28" s="783"/>
      <c r="T28" s="782"/>
      <c r="U28" s="783"/>
      <c r="V28" s="59"/>
    </row>
    <row r="29" spans="1:24" ht="15">
      <c r="A29" s="784"/>
      <c r="B29" s="785"/>
      <c r="C29" s="118"/>
      <c r="D29" s="119"/>
      <c r="E29" s="119"/>
      <c r="F29" s="120"/>
      <c r="G29" s="118"/>
      <c r="H29" s="119"/>
      <c r="J29" s="120"/>
      <c r="K29" s="784"/>
      <c r="L29" s="785"/>
      <c r="M29" s="123"/>
      <c r="N29" s="124"/>
      <c r="O29" s="124"/>
      <c r="P29" s="125"/>
      <c r="Q29" s="121"/>
      <c r="R29" s="782"/>
      <c r="S29" s="783"/>
      <c r="T29" s="782"/>
      <c r="U29" s="783"/>
      <c r="V29" s="59"/>
      <c r="W29"/>
      <c r="X29"/>
    </row>
    <row r="30" spans="1:24" ht="15">
      <c r="A30" s="784"/>
      <c r="B30" s="785"/>
      <c r="C30" s="118"/>
      <c r="D30" s="119"/>
      <c r="E30" s="119"/>
      <c r="F30" s="120"/>
      <c r="G30" s="118"/>
      <c r="H30" s="119"/>
      <c r="I30" s="119"/>
      <c r="J30" s="120"/>
      <c r="K30" s="784"/>
      <c r="L30" s="785"/>
      <c r="M30" s="123"/>
      <c r="N30" s="124"/>
      <c r="O30" s="124"/>
      <c r="P30" s="125"/>
      <c r="Q30" s="121"/>
      <c r="R30" s="782"/>
      <c r="S30" s="783"/>
      <c r="T30" s="782"/>
      <c r="U30" s="783"/>
      <c r="V30" s="59"/>
      <c r="W30"/>
      <c r="X30"/>
    </row>
    <row r="31" spans="1:24" ht="15">
      <c r="A31" s="784"/>
      <c r="B31" s="785"/>
      <c r="C31" s="118"/>
      <c r="D31" s="119"/>
      <c r="E31" s="119"/>
      <c r="F31" s="120"/>
      <c r="G31" s="118"/>
      <c r="H31" s="119"/>
      <c r="I31" s="119"/>
      <c r="J31" s="120"/>
      <c r="K31" s="784"/>
      <c r="L31" s="785"/>
      <c r="M31" s="123"/>
      <c r="N31" s="124"/>
      <c r="O31" s="124"/>
      <c r="P31" s="125"/>
      <c r="Q31" s="121"/>
      <c r="R31" s="782"/>
      <c r="S31" s="783"/>
      <c r="T31" s="782"/>
      <c r="U31" s="783"/>
      <c r="V31" s="59"/>
      <c r="W31"/>
      <c r="X31"/>
    </row>
    <row r="32" spans="1:22" ht="15">
      <c r="A32" s="784"/>
      <c r="B32" s="785"/>
      <c r="C32" s="118"/>
      <c r="D32" s="119"/>
      <c r="E32" s="119"/>
      <c r="F32" s="120"/>
      <c r="G32" s="118"/>
      <c r="H32" s="119"/>
      <c r="I32" s="119"/>
      <c r="J32" s="120"/>
      <c r="K32" s="784"/>
      <c r="L32" s="785"/>
      <c r="M32" s="123"/>
      <c r="N32" s="124"/>
      <c r="O32" s="124"/>
      <c r="P32" s="125"/>
      <c r="Q32" s="121"/>
      <c r="R32" s="782"/>
      <c r="S32" s="783"/>
      <c r="T32" s="782"/>
      <c r="U32" s="783"/>
      <c r="V32" s="59"/>
    </row>
    <row r="33" spans="1:22" ht="15">
      <c r="A33" s="784"/>
      <c r="B33" s="785"/>
      <c r="C33" s="118"/>
      <c r="D33" s="119"/>
      <c r="E33" s="119"/>
      <c r="F33" s="120"/>
      <c r="G33" s="118"/>
      <c r="H33" s="119"/>
      <c r="I33" s="119"/>
      <c r="J33" s="120"/>
      <c r="K33" s="784"/>
      <c r="L33" s="785"/>
      <c r="M33" s="123"/>
      <c r="N33" s="124"/>
      <c r="O33" s="124"/>
      <c r="P33" s="125"/>
      <c r="Q33" s="121"/>
      <c r="R33" s="782"/>
      <c r="S33" s="783"/>
      <c r="T33" s="782"/>
      <c r="U33" s="783"/>
      <c r="V33" s="59"/>
    </row>
    <row r="34" spans="1:22" ht="15.75" thickBot="1">
      <c r="A34" s="784"/>
      <c r="B34" s="785"/>
      <c r="C34" s="118"/>
      <c r="D34" s="119"/>
      <c r="E34" s="119"/>
      <c r="F34" s="120"/>
      <c r="G34" s="118"/>
      <c r="H34" s="119"/>
      <c r="I34" s="119"/>
      <c r="J34" s="120"/>
      <c r="K34" s="784"/>
      <c r="L34" s="785"/>
      <c r="M34" s="123"/>
      <c r="N34" s="124"/>
      <c r="O34" s="124"/>
      <c r="P34" s="125"/>
      <c r="Q34" s="121"/>
      <c r="R34" s="782"/>
      <c r="S34" s="783"/>
      <c r="T34" s="782"/>
      <c r="U34" s="783"/>
      <c r="V34" s="59"/>
    </row>
    <row r="35" spans="1:23" ht="15.75" thickBot="1">
      <c r="A35" s="939" t="s">
        <v>60</v>
      </c>
      <c r="B35" s="940"/>
      <c r="C35" s="940"/>
      <c r="D35" s="940"/>
      <c r="E35" s="940"/>
      <c r="F35" s="940"/>
      <c r="G35" s="940"/>
      <c r="H35" s="940"/>
      <c r="I35" s="940"/>
      <c r="J35" s="940"/>
      <c r="K35" s="940"/>
      <c r="L35" s="940"/>
      <c r="M35" s="940"/>
      <c r="N35" s="940"/>
      <c r="O35" s="940"/>
      <c r="P35" s="941"/>
      <c r="Q35" s="127"/>
      <c r="R35" s="945">
        <f>SUM(R15:S34)</f>
        <v>603.9399999999999</v>
      </c>
      <c r="S35" s="946"/>
      <c r="T35" s="945">
        <f>SUM(T15:U34)</f>
        <v>603.9399999999999</v>
      </c>
      <c r="U35" s="946"/>
      <c r="V35" s="128">
        <f>IF(R35&lt;&gt;T35,"HATA VAR","")</f>
      </c>
      <c r="W35" s="240">
        <f>R35-T35</f>
        <v>0</v>
      </c>
    </row>
    <row r="36" spans="1:24" ht="15.75" thickBot="1">
      <c r="A36" s="990" t="s">
        <v>110</v>
      </c>
      <c r="B36" s="942"/>
      <c r="C36" s="942"/>
      <c r="D36" s="942"/>
      <c r="E36" s="942"/>
      <c r="F36" s="942"/>
      <c r="G36" s="942"/>
      <c r="H36" s="942"/>
      <c r="I36" s="942"/>
      <c r="J36" s="942"/>
      <c r="K36" s="942"/>
      <c r="L36" s="942"/>
      <c r="M36" s="942"/>
      <c r="N36" s="942"/>
      <c r="O36" s="942"/>
      <c r="P36" s="991"/>
      <c r="Q36" s="129"/>
      <c r="R36" s="945">
        <f>R15</f>
        <v>300.83</v>
      </c>
      <c r="S36" s="946"/>
      <c r="T36"/>
      <c r="U36"/>
      <c r="V36"/>
      <c r="W36"/>
      <c r="X36"/>
    </row>
    <row r="37" spans="1:22" s="13" customFormat="1" ht="1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/>
    </row>
    <row r="38" spans="1:22" s="13" customFormat="1" ht="14.25">
      <c r="A38" s="28" t="s">
        <v>61</v>
      </c>
      <c r="B38" s="29"/>
      <c r="C38" s="948" t="str">
        <f>yaziyle(R15)</f>
        <v>Üçyüz TL  Seksenüç Kr</v>
      </c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11" t="s">
        <v>62</v>
      </c>
      <c r="R38" s="30" t="s">
        <v>96</v>
      </c>
      <c r="S38" s="29"/>
      <c r="T38" s="29"/>
      <c r="U38" s="29"/>
      <c r="V38" s="31"/>
    </row>
    <row r="39" spans="1:22" s="13" customFormat="1" ht="36.75" customHeight="1" thickBo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406" t="s">
        <v>188</v>
      </c>
    </row>
    <row r="40" spans="1:22" ht="29.25" customHeight="1" thickBot="1">
      <c r="A40" s="938" t="s">
        <v>97</v>
      </c>
      <c r="B40" s="949"/>
      <c r="C40" s="938" t="s">
        <v>98</v>
      </c>
      <c r="D40" s="774"/>
      <c r="E40" s="774"/>
      <c r="F40" s="809"/>
      <c r="G40" s="949" t="s">
        <v>99</v>
      </c>
      <c r="H40" s="774"/>
      <c r="I40" s="774"/>
      <c r="J40" s="774"/>
      <c r="K40" s="774"/>
      <c r="L40" s="773" t="s">
        <v>25</v>
      </c>
      <c r="M40" s="774"/>
      <c r="N40" s="774"/>
      <c r="O40" s="774"/>
      <c r="P40" s="809"/>
      <c r="Q40" s="34"/>
      <c r="R40" s="969" t="s">
        <v>3</v>
      </c>
      <c r="S40" s="970"/>
      <c r="T40" s="901" t="s">
        <v>63</v>
      </c>
      <c r="U40" s="903"/>
      <c r="V40" s="407">
        <f>BİLGİLER!I17</f>
        <v>42718</v>
      </c>
    </row>
    <row r="41" spans="1:22" ht="15.75" thickBot="1">
      <c r="A41" s="950"/>
      <c r="B41" s="951"/>
      <c r="C41" s="952" t="s">
        <v>115</v>
      </c>
      <c r="D41" s="953"/>
      <c r="E41" s="953"/>
      <c r="F41" s="179" t="s">
        <v>116</v>
      </c>
      <c r="G41" s="975" t="s">
        <v>115</v>
      </c>
      <c r="H41" s="976"/>
      <c r="I41" s="976"/>
      <c r="J41" s="976"/>
      <c r="K41" s="181" t="s">
        <v>116</v>
      </c>
      <c r="L41" s="757" t="s">
        <v>115</v>
      </c>
      <c r="M41" s="758"/>
      <c r="N41" s="758"/>
      <c r="O41" s="758"/>
      <c r="P41" s="181" t="s">
        <v>116</v>
      </c>
      <c r="Q41" s="34"/>
      <c r="R41" s="182" t="s">
        <v>115</v>
      </c>
      <c r="S41" s="183" t="s">
        <v>116</v>
      </c>
      <c r="T41" s="943"/>
      <c r="U41" s="944"/>
      <c r="V41" s="408" t="s">
        <v>133</v>
      </c>
    </row>
    <row r="42" spans="1:22" ht="15">
      <c r="A42" s="80"/>
      <c r="B42" s="81"/>
      <c r="C42" s="759">
        <f>R15</f>
        <v>300.83</v>
      </c>
      <c r="D42" s="760"/>
      <c r="E42" s="760"/>
      <c r="F42" s="761"/>
      <c r="G42" s="81"/>
      <c r="H42" s="81"/>
      <c r="I42" s="81"/>
      <c r="J42" s="81"/>
      <c r="K42" s="82"/>
      <c r="L42" s="736">
        <f>SUM(T16:U18)</f>
        <v>2.28</v>
      </c>
      <c r="M42" s="737"/>
      <c r="N42" s="737"/>
      <c r="O42" s="737"/>
      <c r="P42" s="738"/>
      <c r="Q42" s="385"/>
      <c r="R42" s="929">
        <f>C42-L42</f>
        <v>298.55</v>
      </c>
      <c r="S42" s="930"/>
      <c r="T42" s="83"/>
      <c r="U42" s="84"/>
      <c r="V42" s="408"/>
    </row>
    <row r="43" spans="1:22" ht="15">
      <c r="A43" s="80"/>
      <c r="B43" s="81"/>
      <c r="C43" s="762"/>
      <c r="D43" s="763"/>
      <c r="E43" s="763"/>
      <c r="F43" s="764"/>
      <c r="G43" s="81"/>
      <c r="H43" s="81"/>
      <c r="I43" s="81"/>
      <c r="J43" s="81"/>
      <c r="K43" s="82"/>
      <c r="L43" s="736"/>
      <c r="M43" s="737"/>
      <c r="N43" s="737"/>
      <c r="O43" s="737"/>
      <c r="P43" s="738"/>
      <c r="Q43" s="385"/>
      <c r="R43" s="929"/>
      <c r="S43" s="930"/>
      <c r="T43" s="83"/>
      <c r="U43" s="84"/>
      <c r="V43" s="408"/>
    </row>
    <row r="44" spans="1:22" s="37" customFormat="1" ht="15.75" thickBot="1">
      <c r="A44" s="35"/>
      <c r="B44" s="36"/>
      <c r="C44" s="765"/>
      <c r="D44" s="766"/>
      <c r="E44" s="766"/>
      <c r="F44" s="767"/>
      <c r="G44" s="942"/>
      <c r="H44" s="942"/>
      <c r="I44" s="942"/>
      <c r="J44" s="942"/>
      <c r="K44" s="942"/>
      <c r="L44" s="739"/>
      <c r="M44" s="740"/>
      <c r="N44" s="740"/>
      <c r="O44" s="740"/>
      <c r="P44" s="741"/>
      <c r="Q44" s="386"/>
      <c r="R44" s="931"/>
      <c r="S44" s="932"/>
      <c r="T44" s="977"/>
      <c r="U44" s="978"/>
      <c r="V44" s="408" t="str">
        <f>BİLGİLER!B22</f>
        <v>Behçet YAYIKÇI</v>
      </c>
    </row>
    <row r="45" spans="1:22" s="37" customFormat="1" ht="15.75" thickBot="1">
      <c r="A45" s="971" t="s">
        <v>100</v>
      </c>
      <c r="B45" s="972"/>
      <c r="C45" s="973"/>
      <c r="D45" s="973"/>
      <c r="E45" s="973"/>
      <c r="F45" s="973"/>
      <c r="G45" s="972"/>
      <c r="H45" s="972"/>
      <c r="I45" s="972"/>
      <c r="J45" s="972"/>
      <c r="K45" s="972"/>
      <c r="L45" s="973"/>
      <c r="M45" s="973"/>
      <c r="N45" s="973"/>
      <c r="O45" s="974"/>
      <c r="P45" s="12"/>
      <c r="Q45" s="12"/>
      <c r="R45" s="12"/>
      <c r="S45" s="12"/>
      <c r="T45" s="12"/>
      <c r="U45" s="12"/>
      <c r="V45" s="409" t="str">
        <f>BİLGİLER!F22</f>
        <v>Şube Müdürü</v>
      </c>
    </row>
    <row r="46" spans="1:22" ht="15" thickBot="1">
      <c r="A46" s="60" t="s">
        <v>64</v>
      </c>
      <c r="B46" s="61"/>
      <c r="C46" s="62"/>
      <c r="D46" s="62"/>
      <c r="E46" s="62"/>
      <c r="F46" s="62"/>
      <c r="G46" s="982" t="s">
        <v>65</v>
      </c>
      <c r="H46" s="983"/>
      <c r="I46" s="983"/>
      <c r="J46" s="984"/>
      <c r="K46" s="742" t="s">
        <v>101</v>
      </c>
      <c r="L46" s="742"/>
      <c r="M46" s="742"/>
      <c r="N46" s="742"/>
      <c r="O46" s="743"/>
      <c r="P46" s="774" t="s">
        <v>102</v>
      </c>
      <c r="Q46" s="774"/>
      <c r="R46" s="774"/>
      <c r="S46" s="774"/>
      <c r="T46" s="774"/>
      <c r="U46" s="774"/>
      <c r="V46" s="809"/>
    </row>
    <row r="47" spans="1:22" ht="14.25">
      <c r="A47" s="38"/>
      <c r="B47" s="39"/>
      <c r="C47" s="39"/>
      <c r="D47" s="39"/>
      <c r="E47" s="39"/>
      <c r="F47" s="39"/>
      <c r="G47" s="32"/>
      <c r="H47" s="33"/>
      <c r="I47" s="33"/>
      <c r="J47" s="63"/>
      <c r="K47" s="64"/>
      <c r="L47" s="64"/>
      <c r="M47" s="64"/>
      <c r="N47" s="64"/>
      <c r="O47" s="64"/>
      <c r="P47" s="956" t="str">
        <f>CONCATENATE("Kurumumuz personelinin "," ",BİLGİLER!I10)</f>
        <v>Kurumumuz personelinin  İlave Eğitim Öğretim Tazminatı farkı</v>
      </c>
      <c r="Q47" s="957"/>
      <c r="R47" s="957"/>
      <c r="S47" s="957"/>
      <c r="T47" s="957"/>
      <c r="U47" s="957"/>
      <c r="V47" s="958"/>
    </row>
    <row r="48" spans="1:22" ht="15" thickBot="1">
      <c r="A48" s="40"/>
      <c r="B48" s="41"/>
      <c r="C48" s="41"/>
      <c r="D48" s="41"/>
      <c r="E48" s="41"/>
      <c r="F48" s="41"/>
      <c r="G48" s="40"/>
      <c r="H48" s="42"/>
      <c r="I48" s="42"/>
      <c r="J48" s="65"/>
      <c r="K48" s="42"/>
      <c r="L48" s="42"/>
      <c r="M48" s="42"/>
      <c r="N48" s="42"/>
      <c r="O48" s="188"/>
      <c r="P48" s="959"/>
      <c r="Q48" s="960"/>
      <c r="R48" s="960"/>
      <c r="S48" s="960"/>
      <c r="T48" s="960"/>
      <c r="U48" s="960"/>
      <c r="V48" s="961"/>
    </row>
    <row r="49" spans="1:22" ht="15.75" thickBot="1">
      <c r="A49" s="933" t="s">
        <v>103</v>
      </c>
      <c r="B49" s="934"/>
      <c r="C49" s="934"/>
      <c r="D49" s="934"/>
      <c r="E49" s="934"/>
      <c r="F49" s="934"/>
      <c r="G49" s="934"/>
      <c r="H49" s="934"/>
      <c r="I49" s="934"/>
      <c r="J49" s="934"/>
      <c r="K49" s="934"/>
      <c r="L49" s="934"/>
      <c r="M49" s="934"/>
      <c r="N49" s="934"/>
      <c r="O49" s="934"/>
      <c r="P49" s="810" t="str">
        <f>IF(BİLGİLER!J22="","",CONCATENATE(BİLGİLER!H22,"-",BİLGİLER!J22))</f>
        <v>Çeşitli Ödemeler Bordrosu-1</v>
      </c>
      <c r="Q49" s="811"/>
      <c r="R49" s="811"/>
      <c r="S49" s="811"/>
      <c r="T49" s="811"/>
      <c r="U49" s="393"/>
      <c r="V49" s="394"/>
    </row>
    <row r="50" spans="1:22" ht="15">
      <c r="A50" s="773" t="s">
        <v>66</v>
      </c>
      <c r="B50" s="774"/>
      <c r="C50" s="775"/>
      <c r="D50" s="954" t="s">
        <v>0</v>
      </c>
      <c r="E50" s="774"/>
      <c r="F50" s="774"/>
      <c r="G50" s="954" t="s">
        <v>46</v>
      </c>
      <c r="H50" s="774"/>
      <c r="I50" s="774"/>
      <c r="J50" s="775"/>
      <c r="K50" s="979" t="s">
        <v>67</v>
      </c>
      <c r="L50" s="979"/>
      <c r="M50" s="979"/>
      <c r="N50" s="979"/>
      <c r="O50" s="980"/>
      <c r="P50" s="747">
        <f>IF(BİLGİLER!J23="","",CONCATENATE(BİLGİLER!H23,"-",BİLGİLER!J23))</f>
      </c>
      <c r="Q50" s="748"/>
      <c r="R50" s="748"/>
      <c r="S50" s="748"/>
      <c r="T50" s="748"/>
      <c r="U50" s="395"/>
      <c r="V50" s="396"/>
    </row>
    <row r="51" spans="1:22" ht="15">
      <c r="A51" s="776"/>
      <c r="B51" s="777"/>
      <c r="C51" s="778"/>
      <c r="D51" s="955"/>
      <c r="E51" s="777"/>
      <c r="F51" s="777"/>
      <c r="G51" s="955"/>
      <c r="H51" s="777"/>
      <c r="I51" s="777"/>
      <c r="J51" s="778"/>
      <c r="K51" s="947" t="s">
        <v>115</v>
      </c>
      <c r="L51" s="947"/>
      <c r="M51" s="947"/>
      <c r="N51" s="947"/>
      <c r="O51" s="66" t="s">
        <v>116</v>
      </c>
      <c r="P51" s="747" t="str">
        <f>IF(BİLGİLER!J24="","",CONCATENATE(BİLGİLER!H24,"-",BİLGİLER!J24))</f>
        <v>Harcama Talimatı-1</v>
      </c>
      <c r="Q51" s="748"/>
      <c r="R51" s="748"/>
      <c r="S51" s="748"/>
      <c r="T51" s="748"/>
      <c r="U51" s="395"/>
      <c r="V51" s="396"/>
    </row>
    <row r="52" spans="1:22" ht="15">
      <c r="A52" s="749"/>
      <c r="B52" s="750"/>
      <c r="C52" s="751"/>
      <c r="D52" s="962"/>
      <c r="E52" s="963"/>
      <c r="F52" s="964"/>
      <c r="G52" s="752"/>
      <c r="H52" s="753"/>
      <c r="I52" s="753"/>
      <c r="J52" s="754"/>
      <c r="K52" s="744"/>
      <c r="L52" s="745"/>
      <c r="M52" s="745"/>
      <c r="N52" s="745"/>
      <c r="O52" s="746"/>
      <c r="P52" s="747" t="str">
        <f>IF(BİLGİLER!J25="","",CONCATENATE(BİLGİLER!H25,"-",BİLGİLER!J25))</f>
        <v>Mali Alacak Dilekçesi-1</v>
      </c>
      <c r="Q52" s="748"/>
      <c r="R52" s="748"/>
      <c r="S52" s="748"/>
      <c r="T52" s="748"/>
      <c r="U52" s="395"/>
      <c r="V52" s="396"/>
    </row>
    <row r="53" spans="1:22" ht="15">
      <c r="A53" s="749" t="s">
        <v>113</v>
      </c>
      <c r="B53" s="750"/>
      <c r="C53" s="751"/>
      <c r="D53" s="962" t="s">
        <v>113</v>
      </c>
      <c r="E53" s="963"/>
      <c r="F53" s="964"/>
      <c r="G53" s="752" t="s">
        <v>113</v>
      </c>
      <c r="H53" s="753"/>
      <c r="I53" s="753"/>
      <c r="J53" s="754"/>
      <c r="K53" s="744" t="s">
        <v>113</v>
      </c>
      <c r="L53" s="745"/>
      <c r="M53" s="745"/>
      <c r="N53" s="745"/>
      <c r="O53" s="746"/>
      <c r="P53" s="747" t="str">
        <f>IF(BİLGİLER!J26="","",CONCATENATE(BİLGİLER!H26,"-",BİLGİLER!J26))</f>
        <v>Maaş Bordrosu-4</v>
      </c>
      <c r="Q53" s="748"/>
      <c r="R53" s="748"/>
      <c r="S53" s="748"/>
      <c r="T53" s="748"/>
      <c r="U53" s="395"/>
      <c r="V53" s="396"/>
    </row>
    <row r="54" spans="1:22" ht="15">
      <c r="A54" s="749" t="s">
        <v>113</v>
      </c>
      <c r="B54" s="750"/>
      <c r="C54" s="751"/>
      <c r="D54" s="962" t="s">
        <v>113</v>
      </c>
      <c r="E54" s="963"/>
      <c r="F54" s="964"/>
      <c r="G54" s="752" t="s">
        <v>113</v>
      </c>
      <c r="H54" s="753"/>
      <c r="I54" s="753"/>
      <c r="J54" s="754"/>
      <c r="K54" s="744" t="s">
        <v>113</v>
      </c>
      <c r="L54" s="745"/>
      <c r="M54" s="745"/>
      <c r="N54" s="745"/>
      <c r="O54" s="746"/>
      <c r="P54" s="747">
        <f>IF(BİLGİLER!J28="","",CONCATENATE(BİLGİLER!H28,"-",BİLGİLER!J28))</f>
      </c>
      <c r="Q54" s="748"/>
      <c r="R54" s="748"/>
      <c r="S54" s="748"/>
      <c r="T54" s="748"/>
      <c r="U54" s="395">
        <f>IF(BİLGİLER!J28="","",BİLGİLER!J28)</f>
      </c>
      <c r="V54" s="396"/>
    </row>
    <row r="55" spans="1:22" ht="15">
      <c r="A55" s="749" t="s">
        <v>113</v>
      </c>
      <c r="B55" s="750"/>
      <c r="C55" s="751"/>
      <c r="D55" s="962" t="s">
        <v>113</v>
      </c>
      <c r="E55" s="963"/>
      <c r="F55" s="964"/>
      <c r="G55" s="752" t="s">
        <v>113</v>
      </c>
      <c r="H55" s="753"/>
      <c r="I55" s="753"/>
      <c r="J55" s="754"/>
      <c r="K55" s="744" t="s">
        <v>113</v>
      </c>
      <c r="L55" s="745"/>
      <c r="M55" s="745"/>
      <c r="N55" s="745"/>
      <c r="O55" s="746"/>
      <c r="P55" s="747">
        <f>IF(BİLGİLER!J29="","",CONCATENATE(BİLGİLER!H29,"-",BİLGİLER!J29))</f>
      </c>
      <c r="Q55" s="748"/>
      <c r="R55" s="748"/>
      <c r="S55" s="748"/>
      <c r="T55" s="748"/>
      <c r="U55" s="395">
        <f>IF(BİLGİLER!J29="","",BİLGİLER!J29)</f>
      </c>
      <c r="V55" s="396"/>
    </row>
    <row r="56" spans="1:22" ht="15.75" thickBot="1">
      <c r="A56" s="987" t="s">
        <v>113</v>
      </c>
      <c r="B56" s="988"/>
      <c r="C56" s="989"/>
      <c r="D56" s="935" t="s">
        <v>113</v>
      </c>
      <c r="E56" s="936"/>
      <c r="F56" s="937"/>
      <c r="G56" s="965" t="s">
        <v>113</v>
      </c>
      <c r="H56" s="966"/>
      <c r="I56" s="966"/>
      <c r="J56" s="967"/>
      <c r="K56" s="768" t="s">
        <v>113</v>
      </c>
      <c r="L56" s="769"/>
      <c r="M56" s="769"/>
      <c r="N56" s="769"/>
      <c r="O56" s="770"/>
      <c r="P56" s="771">
        <f>IF(BİLGİLER!J30="","",CONCATENATE(BİLGİLER!H30,"-",BİLGİLER!J30))</f>
      </c>
      <c r="Q56" s="772"/>
      <c r="R56" s="772"/>
      <c r="S56" s="772"/>
      <c r="T56" s="772"/>
      <c r="U56" s="397"/>
      <c r="V56" s="398"/>
    </row>
    <row r="57" spans="1:22" ht="14.25">
      <c r="A57" s="67"/>
      <c r="B57" s="68"/>
      <c r="C57" s="68"/>
      <c r="D57" s="68"/>
      <c r="E57" s="68"/>
      <c r="F57" s="68"/>
      <c r="G57" s="68"/>
      <c r="H57" s="68"/>
      <c r="I57" s="68"/>
      <c r="J57" s="69"/>
      <c r="K57" s="907" t="s">
        <v>68</v>
      </c>
      <c r="L57" s="908"/>
      <c r="M57" s="908"/>
      <c r="N57" s="908"/>
      <c r="O57" s="908"/>
      <c r="P57" s="908"/>
      <c r="Q57" s="908"/>
      <c r="R57" s="925"/>
      <c r="S57" s="907" t="s">
        <v>69</v>
      </c>
      <c r="T57" s="908"/>
      <c r="U57" s="908"/>
      <c r="V57" s="909"/>
    </row>
    <row r="58" spans="1:22" s="44" customFormat="1" ht="15">
      <c r="A58" s="405">
        <f>BİLGİLER!I17</f>
        <v>42718</v>
      </c>
      <c r="B58" s="43"/>
      <c r="C58" s="43"/>
      <c r="D58" s="43"/>
      <c r="E58" s="43"/>
      <c r="F58" s="43"/>
      <c r="G58" s="43"/>
      <c r="H58" s="43"/>
      <c r="I58" s="43"/>
      <c r="J58" s="70"/>
      <c r="K58" s="926">
        <f>BİLGİLER!I17</f>
        <v>42718</v>
      </c>
      <c r="L58" s="927"/>
      <c r="M58" s="927"/>
      <c r="N58" s="927"/>
      <c r="O58" s="927"/>
      <c r="P58" s="927"/>
      <c r="Q58" s="927"/>
      <c r="R58" s="928"/>
      <c r="S58" s="910">
        <f>A58</f>
        <v>42718</v>
      </c>
      <c r="T58" s="911"/>
      <c r="U58" s="911"/>
      <c r="V58" s="912"/>
    </row>
    <row r="59" spans="1:22" s="44" customFormat="1" ht="15">
      <c r="A59" s="405"/>
      <c r="B59" s="43"/>
      <c r="C59" s="43"/>
      <c r="D59" s="43"/>
      <c r="E59" s="43"/>
      <c r="F59" s="43"/>
      <c r="G59" s="43"/>
      <c r="H59" s="43"/>
      <c r="I59" s="43"/>
      <c r="J59" s="70"/>
      <c r="K59" s="399"/>
      <c r="L59" s="400"/>
      <c r="M59" s="400"/>
      <c r="N59" s="400"/>
      <c r="O59" s="400"/>
      <c r="P59" s="400"/>
      <c r="Q59" s="400"/>
      <c r="R59" s="401"/>
      <c r="S59" s="402"/>
      <c r="T59" s="403"/>
      <c r="U59" s="403"/>
      <c r="V59" s="404"/>
    </row>
    <row r="60" spans="1:22" s="44" customFormat="1" ht="15">
      <c r="A60" s="405"/>
      <c r="B60" s="43"/>
      <c r="C60" s="43"/>
      <c r="D60" s="43"/>
      <c r="E60" s="43"/>
      <c r="F60" s="43"/>
      <c r="G60" s="43"/>
      <c r="H60" s="43"/>
      <c r="I60" s="43"/>
      <c r="J60" s="70"/>
      <c r="K60" s="399"/>
      <c r="L60" s="400"/>
      <c r="M60" s="400"/>
      <c r="N60" s="400"/>
      <c r="O60" s="400"/>
      <c r="P60" s="400"/>
      <c r="Q60" s="400"/>
      <c r="R60" s="401"/>
      <c r="S60" s="402"/>
      <c r="T60" s="403"/>
      <c r="U60" s="403"/>
      <c r="V60" s="404"/>
    </row>
    <row r="61" spans="1:22" ht="14.25">
      <c r="A61" s="45"/>
      <c r="B61" s="46"/>
      <c r="C61" s="46"/>
      <c r="D61" s="46"/>
      <c r="E61" s="46"/>
      <c r="F61" s="46"/>
      <c r="G61" s="46"/>
      <c r="H61" s="46"/>
      <c r="I61" s="46"/>
      <c r="J61" s="71"/>
      <c r="K61" s="913" t="s">
        <v>104</v>
      </c>
      <c r="L61" s="914"/>
      <c r="M61" s="914"/>
      <c r="N61" s="914"/>
      <c r="O61" s="914"/>
      <c r="P61" s="914"/>
      <c r="Q61" s="914"/>
      <c r="R61" s="919"/>
      <c r="S61" s="913" t="s">
        <v>105</v>
      </c>
      <c r="T61" s="914"/>
      <c r="U61" s="914"/>
      <c r="V61" s="915"/>
    </row>
    <row r="62" spans="1:22" ht="15">
      <c r="A62" s="894"/>
      <c r="B62" s="895"/>
      <c r="C62" s="895"/>
      <c r="D62" s="895"/>
      <c r="E62" s="895"/>
      <c r="F62" s="895"/>
      <c r="G62" s="895"/>
      <c r="H62" s="895"/>
      <c r="I62" s="895"/>
      <c r="J62" s="896"/>
      <c r="K62" s="916" t="str">
        <f>BİLGİLER!B23</f>
        <v>Bekir ASLAN</v>
      </c>
      <c r="L62" s="920"/>
      <c r="M62" s="920"/>
      <c r="N62" s="920"/>
      <c r="O62" s="920"/>
      <c r="P62" s="920"/>
      <c r="Q62" s="920"/>
      <c r="R62" s="921"/>
      <c r="S62" s="916" t="str">
        <f>IF(NAKİT!R15&lt;=BİLGİLER!B32,BİLGİLER!B34,BİLGİLER!B33)</f>
        <v>İbrahim ÖZKURT</v>
      </c>
      <c r="T62" s="917"/>
      <c r="U62" s="917"/>
      <c r="V62" s="918"/>
    </row>
    <row r="63" spans="1:22" ht="15">
      <c r="A63" s="72"/>
      <c r="B63" s="73"/>
      <c r="C63" s="73"/>
      <c r="D63" s="73"/>
      <c r="E63" s="73"/>
      <c r="F63" s="73"/>
      <c r="G63" s="73"/>
      <c r="H63" s="73"/>
      <c r="I63" s="73"/>
      <c r="J63" s="74"/>
      <c r="K63" s="922" t="str">
        <f>BİLGİLER!F23</f>
        <v>İlçe Milli Eğitim Müdürü</v>
      </c>
      <c r="L63" s="923"/>
      <c r="M63" s="923"/>
      <c r="N63" s="923"/>
      <c r="O63" s="923"/>
      <c r="P63" s="923"/>
      <c r="Q63" s="923"/>
      <c r="R63" s="924"/>
      <c r="S63" s="779" t="str">
        <f>IF(NAKİT!R15&lt;=BİLGİLER!B32,BİLGİLER!F34,BİLGİLER!F33)</f>
        <v>Mal Müdürü</v>
      </c>
      <c r="T63" s="780"/>
      <c r="U63" s="780"/>
      <c r="V63" s="781"/>
    </row>
    <row r="64" spans="1:22" ht="15" thickBot="1">
      <c r="A64" s="985" t="s">
        <v>70</v>
      </c>
      <c r="B64" s="986"/>
      <c r="C64" s="981" t="str">
        <f>yaziyle(R42)</f>
        <v>Ikiyüzdoksansekiz TL  Ellibeş Kr</v>
      </c>
      <c r="D64" s="981"/>
      <c r="E64" s="981"/>
      <c r="F64" s="981"/>
      <c r="G64" s="981"/>
      <c r="H64" s="981"/>
      <c r="I64" s="981"/>
      <c r="J64" s="981"/>
      <c r="K64" s="981"/>
      <c r="L64" s="981"/>
      <c r="M64" s="981"/>
      <c r="N64" s="981"/>
      <c r="O64" s="981"/>
      <c r="P64" s="981"/>
      <c r="Q64" s="981"/>
      <c r="R64" s="981"/>
      <c r="S64" s="47" t="s">
        <v>89</v>
      </c>
      <c r="T64" s="130"/>
      <c r="U64" s="130"/>
      <c r="V64" s="48" t="s">
        <v>106</v>
      </c>
    </row>
    <row r="65" spans="1:22" ht="12.75">
      <c r="A65" s="75" t="s">
        <v>107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49"/>
    </row>
    <row r="66" spans="1:22" ht="12.75">
      <c r="A66" s="755"/>
      <c r="B66" s="755"/>
      <c r="C66" s="756"/>
      <c r="D66" s="756"/>
      <c r="E66" s="76"/>
      <c r="F66" s="16"/>
      <c r="G66" s="16"/>
      <c r="H66" s="16"/>
      <c r="I66" s="16"/>
      <c r="J66" s="16"/>
      <c r="K66" s="16"/>
      <c r="L66" s="76"/>
      <c r="M66" s="76"/>
      <c r="N66" s="76"/>
      <c r="O66" s="16"/>
      <c r="P66" s="16"/>
      <c r="Q66" s="16"/>
      <c r="R66" s="77"/>
      <c r="S66" s="77"/>
      <c r="T66" s="77"/>
      <c r="U66" s="16"/>
      <c r="V66" s="196" t="str">
        <f>CONCATENATE(MENÜ!J28,MENÜ!K28)</f>
        <v>Sürüm No:2016-1</v>
      </c>
    </row>
    <row r="67" spans="1:22" s="392" customFormat="1" ht="12.75">
      <c r="A67" s="734">
        <f ca="1">IF(BİLGİLER!B29="EVET",TODAY(),"")</f>
        <v>42718</v>
      </c>
      <c r="B67" s="734"/>
      <c r="C67" s="735" t="str">
        <f>IF(BİLGİLER!B29="EVET",BİLGİLER!F29,"")</f>
        <v>VHKİ</v>
      </c>
      <c r="D67" s="735"/>
      <c r="E67" s="735"/>
      <c r="F67" s="735"/>
      <c r="G67" s="387" t="s">
        <v>111</v>
      </c>
      <c r="H67" s="388" t="str">
        <f>IF(BİLGİLER!B29="EVET",BİLGİLER!C29,"")</f>
        <v>Ş.BEKTAŞ</v>
      </c>
      <c r="I67" s="388"/>
      <c r="J67" s="388"/>
      <c r="K67" s="388"/>
      <c r="L67" s="389"/>
      <c r="M67" s="389"/>
      <c r="N67" s="389"/>
      <c r="O67" s="388"/>
      <c r="P67" s="388"/>
      <c r="Q67" s="388"/>
      <c r="R67" s="390"/>
      <c r="S67" s="390"/>
      <c r="T67" s="390"/>
      <c r="U67" s="388"/>
      <c r="V67" s="391"/>
    </row>
    <row r="68" spans="1:22" s="392" customFormat="1" ht="12.75">
      <c r="A68" s="734">
        <f ca="1">IF(BİLGİLER!B30="EVET",TODAY(),"")</f>
        <v>42718</v>
      </c>
      <c r="B68" s="734"/>
      <c r="C68" s="735" t="str">
        <f>IF(BİLGİLER!B30="EVET",BİLGİLER!F30,"")</f>
        <v>Şef</v>
      </c>
      <c r="D68" s="735"/>
      <c r="E68" s="735" t="s">
        <v>111</v>
      </c>
      <c r="F68" s="735"/>
      <c r="G68" s="387" t="s">
        <v>111</v>
      </c>
      <c r="H68" s="388" t="str">
        <f>IF(BİLGİLER!B30="EVET",BİLGİLER!C30,"")</f>
        <v>T.YALÇIN</v>
      </c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391"/>
    </row>
    <row r="69" spans="1:22" ht="12.75">
      <c r="A69" s="7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49"/>
    </row>
    <row r="71" spans="16:20" ht="12.75">
      <c r="P71" s="78"/>
      <c r="Q71" s="78" t="s">
        <v>112</v>
      </c>
      <c r="R71" s="78"/>
      <c r="S71" s="78"/>
      <c r="T71" s="78"/>
    </row>
    <row r="72" ht="12.75">
      <c r="R72" s="25"/>
    </row>
    <row r="73" spans="23:38" ht="12.75"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</row>
    <row r="74" spans="23:38" ht="12.75"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</row>
    <row r="75" spans="23:38" ht="12.75"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</row>
    <row r="76" spans="23:38" ht="12.75"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</row>
    <row r="77" spans="23:38" ht="12.75"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</row>
    <row r="78" spans="23:38" ht="12.75"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</row>
    <row r="79" spans="23:38" ht="12.75"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121" ht="12.75">
      <c r="A121" s="52"/>
    </row>
  </sheetData>
  <sheetProtection/>
  <mergeCells count="187">
    <mergeCell ref="A25:B25"/>
    <mergeCell ref="A32:B32"/>
    <mergeCell ref="A36:P36"/>
    <mergeCell ref="K32:L32"/>
    <mergeCell ref="K33:L33"/>
    <mergeCell ref="R34:S34"/>
    <mergeCell ref="R35:S35"/>
    <mergeCell ref="A31:B31"/>
    <mergeCell ref="A28:B28"/>
    <mergeCell ref="A27:B27"/>
    <mergeCell ref="C64:R64"/>
    <mergeCell ref="G46:J46"/>
    <mergeCell ref="P52:T52"/>
    <mergeCell ref="K53:O53"/>
    <mergeCell ref="A53:C53"/>
    <mergeCell ref="A54:C54"/>
    <mergeCell ref="D52:F52"/>
    <mergeCell ref="A64:B64"/>
    <mergeCell ref="A56:C56"/>
    <mergeCell ref="D53:F53"/>
    <mergeCell ref="P50:T50"/>
    <mergeCell ref="A45:O45"/>
    <mergeCell ref="G41:J41"/>
    <mergeCell ref="G40:K40"/>
    <mergeCell ref="T44:U44"/>
    <mergeCell ref="A29:B29"/>
    <mergeCell ref="K50:O50"/>
    <mergeCell ref="D55:F55"/>
    <mergeCell ref="K55:O55"/>
    <mergeCell ref="G56:J56"/>
    <mergeCell ref="D54:F54"/>
    <mergeCell ref="T24:U24"/>
    <mergeCell ref="K52:O52"/>
    <mergeCell ref="T26:U26"/>
    <mergeCell ref="G54:J54"/>
    <mergeCell ref="R40:S40"/>
    <mergeCell ref="R36:S36"/>
    <mergeCell ref="K51:N51"/>
    <mergeCell ref="A30:B30"/>
    <mergeCell ref="C38:P38"/>
    <mergeCell ref="A40:B41"/>
    <mergeCell ref="C41:E41"/>
    <mergeCell ref="D50:F51"/>
    <mergeCell ref="G50:J51"/>
    <mergeCell ref="P47:V48"/>
    <mergeCell ref="T34:U34"/>
    <mergeCell ref="A34:B34"/>
    <mergeCell ref="R33:S33"/>
    <mergeCell ref="C40:F40"/>
    <mergeCell ref="A35:P35"/>
    <mergeCell ref="G44:K44"/>
    <mergeCell ref="K34:L34"/>
    <mergeCell ref="T33:U33"/>
    <mergeCell ref="T40:U41"/>
    <mergeCell ref="T35:U35"/>
    <mergeCell ref="L40:P40"/>
    <mergeCell ref="K63:R63"/>
    <mergeCell ref="K57:R57"/>
    <mergeCell ref="K58:R58"/>
    <mergeCell ref="R42:S44"/>
    <mergeCell ref="A49:O49"/>
    <mergeCell ref="A33:B33"/>
    <mergeCell ref="D56:F56"/>
    <mergeCell ref="G53:J53"/>
    <mergeCell ref="A55:C55"/>
    <mergeCell ref="G55:J55"/>
    <mergeCell ref="S57:V57"/>
    <mergeCell ref="S58:V58"/>
    <mergeCell ref="S61:V61"/>
    <mergeCell ref="S62:V62"/>
    <mergeCell ref="K61:R61"/>
    <mergeCell ref="K62:R62"/>
    <mergeCell ref="C12:F13"/>
    <mergeCell ref="A62:J62"/>
    <mergeCell ref="A26:B26"/>
    <mergeCell ref="A13:B13"/>
    <mergeCell ref="A16:B16"/>
    <mergeCell ref="A12:B12"/>
    <mergeCell ref="A21:B21"/>
    <mergeCell ref="A18:B18"/>
    <mergeCell ref="G12:J13"/>
    <mergeCell ref="A24:B24"/>
    <mergeCell ref="G7:J8"/>
    <mergeCell ref="A15:B15"/>
    <mergeCell ref="E8:F8"/>
    <mergeCell ref="A17:B17"/>
    <mergeCell ref="A10:B10"/>
    <mergeCell ref="C5:J5"/>
    <mergeCell ref="C6:J6"/>
    <mergeCell ref="A5:B5"/>
    <mergeCell ref="A6:B6"/>
    <mergeCell ref="A14:B14"/>
    <mergeCell ref="E7:F7"/>
    <mergeCell ref="A9:B9"/>
    <mergeCell ref="C9:R9"/>
    <mergeCell ref="A7:B8"/>
    <mergeCell ref="K7:O7"/>
    <mergeCell ref="K14:L14"/>
    <mergeCell ref="K12:L12"/>
    <mergeCell ref="K13:L13"/>
    <mergeCell ref="M12:Q12"/>
    <mergeCell ref="R13:S13"/>
    <mergeCell ref="T10:U10"/>
    <mergeCell ref="R12:U12"/>
    <mergeCell ref="T13:U13"/>
    <mergeCell ref="T7:U7"/>
    <mergeCell ref="T19:U19"/>
    <mergeCell ref="T8:U8"/>
    <mergeCell ref="T9:U9"/>
    <mergeCell ref="K18:L18"/>
    <mergeCell ref="T16:U16"/>
    <mergeCell ref="T15:U15"/>
    <mergeCell ref="R15:S15"/>
    <mergeCell ref="K15:L15"/>
    <mergeCell ref="K16:L16"/>
    <mergeCell ref="R16:S16"/>
    <mergeCell ref="R17:S17"/>
    <mergeCell ref="R18:S18"/>
    <mergeCell ref="T18:U18"/>
    <mergeCell ref="A23:B23"/>
    <mergeCell ref="A22:B22"/>
    <mergeCell ref="K23:L23"/>
    <mergeCell ref="R21:S21"/>
    <mergeCell ref="T22:U22"/>
    <mergeCell ref="R19:S19"/>
    <mergeCell ref="A19:B19"/>
    <mergeCell ref="T21:U21"/>
    <mergeCell ref="R22:S22"/>
    <mergeCell ref="T23:U23"/>
    <mergeCell ref="R24:S24"/>
    <mergeCell ref="K21:L21"/>
    <mergeCell ref="R23:S23"/>
    <mergeCell ref="K24:L24"/>
    <mergeCell ref="K22:L22"/>
    <mergeCell ref="T6:U6"/>
    <mergeCell ref="K19:L19"/>
    <mergeCell ref="S6:S10"/>
    <mergeCell ref="P7:R7"/>
    <mergeCell ref="T17:U17"/>
    <mergeCell ref="P6:R6"/>
    <mergeCell ref="K6:O6"/>
    <mergeCell ref="K8:O8"/>
    <mergeCell ref="C10:R10"/>
    <mergeCell ref="P8:R8"/>
    <mergeCell ref="P51:T51"/>
    <mergeCell ref="P46:V46"/>
    <mergeCell ref="P49:T49"/>
    <mergeCell ref="T25:U25"/>
    <mergeCell ref="T28:U28"/>
    <mergeCell ref="R26:S26"/>
    <mergeCell ref="R29:S29"/>
    <mergeCell ref="T27:U27"/>
    <mergeCell ref="R30:S30"/>
    <mergeCell ref="T30:U30"/>
    <mergeCell ref="K26:L26"/>
    <mergeCell ref="K29:L29"/>
    <mergeCell ref="R27:S27"/>
    <mergeCell ref="K27:L27"/>
    <mergeCell ref="T32:U32"/>
    <mergeCell ref="R28:S28"/>
    <mergeCell ref="K31:L31"/>
    <mergeCell ref="K30:L30"/>
    <mergeCell ref="K28:L28"/>
    <mergeCell ref="T31:U31"/>
    <mergeCell ref="T29:U29"/>
    <mergeCell ref="R32:S32"/>
    <mergeCell ref="R31:S31"/>
    <mergeCell ref="A66:B66"/>
    <mergeCell ref="C66:D66"/>
    <mergeCell ref="L41:O41"/>
    <mergeCell ref="C42:F44"/>
    <mergeCell ref="K56:O56"/>
    <mergeCell ref="P53:T53"/>
    <mergeCell ref="P54:T54"/>
    <mergeCell ref="P56:T56"/>
    <mergeCell ref="A50:C51"/>
    <mergeCell ref="S63:V63"/>
    <mergeCell ref="A68:B68"/>
    <mergeCell ref="A67:B67"/>
    <mergeCell ref="C67:F67"/>
    <mergeCell ref="C68:F68"/>
    <mergeCell ref="L42:P44"/>
    <mergeCell ref="K46:O46"/>
    <mergeCell ref="K54:O54"/>
    <mergeCell ref="P55:T55"/>
    <mergeCell ref="A52:C52"/>
    <mergeCell ref="G52:J52"/>
  </mergeCells>
  <printOptions horizontalCentered="1" verticalCentered="1"/>
  <pageMargins left="0.1968503937007874" right="0.1968503937007874" top="0.3937007874015748" bottom="0.3937007874015748" header="0" footer="0"/>
  <pageSetup blackAndWhite="1" horizontalDpi="200" verticalDpi="200" orientation="portrait" paperSize="9" scale="75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6">
    <tabColor indexed="52"/>
  </sheetPr>
  <dimension ref="A1:T35"/>
  <sheetViews>
    <sheetView showGridLines="0" zoomScalePageLayoutView="0" workbookViewId="0" topLeftCell="A1">
      <selection activeCell="V14" sqref="V14"/>
    </sheetView>
  </sheetViews>
  <sheetFormatPr defaultColWidth="9.140625" defaultRowHeight="12.75"/>
  <cols>
    <col min="1" max="1" width="4.7109375" style="355" customWidth="1"/>
    <col min="2" max="2" width="12.57421875" style="355" customWidth="1"/>
    <col min="3" max="5" width="3.8515625" style="355" customWidth="1"/>
    <col min="6" max="6" width="5.140625" style="355" customWidth="1"/>
    <col min="7" max="7" width="5.00390625" style="355" customWidth="1"/>
    <col min="8" max="8" width="4.140625" style="355" customWidth="1"/>
    <col min="9" max="9" width="3.140625" style="355" customWidth="1"/>
    <col min="10" max="10" width="3.421875" style="355" customWidth="1"/>
    <col min="11" max="11" width="4.140625" style="355" customWidth="1"/>
    <col min="12" max="12" width="3.421875" style="355" customWidth="1"/>
    <col min="13" max="13" width="4.00390625" style="355" customWidth="1"/>
    <col min="14" max="15" width="3.421875" style="355" customWidth="1"/>
    <col min="16" max="16" width="7.00390625" style="355" customWidth="1"/>
    <col min="17" max="17" width="4.140625" style="355" customWidth="1"/>
    <col min="18" max="18" width="5.00390625" style="355" customWidth="1"/>
    <col min="19" max="19" width="11.7109375" style="355" customWidth="1"/>
    <col min="20" max="16384" width="9.140625" style="355" customWidth="1"/>
  </cols>
  <sheetData>
    <row r="1" ht="12.75" customHeight="1">
      <c r="S1" s="356" t="s">
        <v>162</v>
      </c>
    </row>
    <row r="2" spans="1:19" ht="15" customHeight="1">
      <c r="A2" s="1003" t="s">
        <v>163</v>
      </c>
      <c r="B2" s="1003"/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3"/>
      <c r="Q2" s="1003"/>
      <c r="R2" s="1003"/>
      <c r="S2" s="1003"/>
    </row>
    <row r="3" spans="1:19" ht="11.25" customHeigh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22.5" customHeight="1">
      <c r="A4" s="358" t="s">
        <v>186</v>
      </c>
      <c r="B4" s="359" t="str">
        <f>BİLGİLER!I18</f>
        <v>12345678-841.02/</v>
      </c>
      <c r="C4" s="359"/>
      <c r="D4" s="359"/>
      <c r="E4" s="359"/>
      <c r="F4" s="359"/>
      <c r="G4" s="359"/>
      <c r="H4" s="359"/>
      <c r="I4" s="359"/>
      <c r="J4" s="359"/>
      <c r="K4" s="360"/>
      <c r="L4" s="360"/>
      <c r="M4" s="360"/>
      <c r="N4" s="360"/>
      <c r="O4" s="360"/>
      <c r="P4" s="360"/>
      <c r="Q4" s="360"/>
      <c r="R4" s="360"/>
      <c r="S4" s="361">
        <f>BİLGİLER!I17</f>
        <v>42718</v>
      </c>
    </row>
    <row r="5" spans="1:19" ht="34.5" customHeight="1">
      <c r="A5" s="362" t="s">
        <v>164</v>
      </c>
      <c r="B5" s="363"/>
      <c r="C5" s="363"/>
      <c r="D5" s="363"/>
      <c r="F5" s="364" t="str">
        <f>BİLGİLER!B8</f>
        <v>Gökal Güldere ÇPAL</v>
      </c>
      <c r="G5" s="363"/>
      <c r="H5" s="363"/>
      <c r="I5" s="363"/>
      <c r="J5" s="363"/>
      <c r="K5" s="365"/>
      <c r="L5" s="365"/>
      <c r="M5" s="365"/>
      <c r="N5" s="365"/>
      <c r="O5" s="365"/>
      <c r="P5" s="365"/>
      <c r="Q5" s="365"/>
      <c r="R5" s="365"/>
      <c r="S5" s="366"/>
    </row>
    <row r="6" spans="1:19" ht="45" customHeight="1">
      <c r="A6" s="1013" t="s">
        <v>352</v>
      </c>
      <c r="B6" s="1014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  <c r="Q6" s="1014"/>
      <c r="R6" s="1014"/>
      <c r="S6" s="1015"/>
    </row>
    <row r="7" spans="2:10" ht="9" customHeight="1">
      <c r="B7" s="367"/>
      <c r="C7" s="367"/>
      <c r="D7" s="367"/>
      <c r="E7" s="367"/>
      <c r="F7" s="367"/>
      <c r="G7" s="367"/>
      <c r="H7" s="367"/>
      <c r="I7" s="367"/>
      <c r="J7" s="367"/>
    </row>
    <row r="8" spans="1:20" ht="60" customHeight="1">
      <c r="A8" s="1010" t="s">
        <v>165</v>
      </c>
      <c r="B8" s="1004" t="s">
        <v>166</v>
      </c>
      <c r="C8" s="1005"/>
      <c r="D8" s="1005"/>
      <c r="E8" s="1005"/>
      <c r="F8" s="1005"/>
      <c r="G8" s="1006"/>
      <c r="H8" s="1016" t="s">
        <v>453</v>
      </c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8"/>
      <c r="T8" s="370"/>
    </row>
    <row r="9" spans="1:19" ht="25.5" customHeight="1">
      <c r="A9" s="1011"/>
      <c r="B9" s="1004" t="s">
        <v>167</v>
      </c>
      <c r="C9" s="1005"/>
      <c r="D9" s="1005"/>
      <c r="E9" s="1005"/>
      <c r="F9" s="1005"/>
      <c r="G9" s="1006"/>
      <c r="H9" s="1021" t="str">
        <f>BİLGİLER!I10</f>
        <v>İlave Eğitim Öğretim Tazminatı farkı</v>
      </c>
      <c r="I9" s="1008"/>
      <c r="J9" s="1008"/>
      <c r="K9" s="1008"/>
      <c r="L9" s="1008"/>
      <c r="M9" s="1008"/>
      <c r="N9" s="1008"/>
      <c r="O9" s="1008"/>
      <c r="P9" s="1008"/>
      <c r="Q9" s="1008"/>
      <c r="R9" s="1008"/>
      <c r="S9" s="1009"/>
    </row>
    <row r="10" spans="1:19" ht="25.5" customHeight="1">
      <c r="A10" s="1011"/>
      <c r="B10" s="1004" t="s">
        <v>168</v>
      </c>
      <c r="C10" s="1005"/>
      <c r="D10" s="1005"/>
      <c r="E10" s="1005"/>
      <c r="F10" s="1005"/>
      <c r="G10" s="1006"/>
      <c r="H10" s="371">
        <f>COUNTA(LİSTE!E2:E301)</f>
        <v>1</v>
      </c>
      <c r="I10" s="1008" t="s">
        <v>455</v>
      </c>
      <c r="J10" s="1008"/>
      <c r="K10" s="1008"/>
      <c r="L10" s="1008"/>
      <c r="M10" s="1008"/>
      <c r="N10" s="1008"/>
      <c r="O10" s="1008"/>
      <c r="P10" s="1008"/>
      <c r="Q10" s="1008"/>
      <c r="R10" s="1008"/>
      <c r="S10" s="1009"/>
    </row>
    <row r="11" spans="1:19" ht="25.5" customHeight="1">
      <c r="A11" s="1011"/>
      <c r="B11" s="1004" t="s">
        <v>169</v>
      </c>
      <c r="C11" s="1005"/>
      <c r="D11" s="1005"/>
      <c r="E11" s="1005"/>
      <c r="F11" s="1005"/>
      <c r="G11" s="1006"/>
      <c r="H11" s="1022">
        <v>3</v>
      </c>
      <c r="I11" s="1023"/>
      <c r="J11" s="1024" t="s">
        <v>353</v>
      </c>
      <c r="K11" s="1024"/>
      <c r="L11" s="1024"/>
      <c r="M11" s="372" t="s">
        <v>170</v>
      </c>
      <c r="N11" s="373"/>
      <c r="O11" s="373"/>
      <c r="P11" s="373"/>
      <c r="Q11" s="373"/>
      <c r="R11" s="373"/>
      <c r="S11" s="374"/>
    </row>
    <row r="12" spans="1:19" ht="25.5" customHeight="1">
      <c r="A12" s="1011"/>
      <c r="B12" s="1004" t="s">
        <v>171</v>
      </c>
      <c r="C12" s="1005"/>
      <c r="D12" s="1005"/>
      <c r="E12" s="1005"/>
      <c r="F12" s="1005"/>
      <c r="G12" s="1006"/>
      <c r="H12" s="1007" t="s">
        <v>356</v>
      </c>
      <c r="I12" s="1008"/>
      <c r="J12" s="1008"/>
      <c r="K12" s="1008"/>
      <c r="L12" s="1008"/>
      <c r="M12" s="1008"/>
      <c r="N12" s="1008"/>
      <c r="O12" s="1008"/>
      <c r="P12" s="1008"/>
      <c r="Q12" s="1008"/>
      <c r="R12" s="1008"/>
      <c r="S12" s="1009"/>
    </row>
    <row r="13" spans="1:19" ht="25.5" customHeight="1">
      <c r="A13" s="1011"/>
      <c r="B13" s="1004" t="s">
        <v>172</v>
      </c>
      <c r="C13" s="1005"/>
      <c r="D13" s="1005"/>
      <c r="E13" s="1005"/>
      <c r="F13" s="1005"/>
      <c r="G13" s="1006"/>
      <c r="H13" s="1019">
        <f>NAKİT!R15</f>
        <v>300.83</v>
      </c>
      <c r="I13" s="1020"/>
      <c r="J13" s="1020"/>
      <c r="K13" s="368" t="s">
        <v>173</v>
      </c>
      <c r="L13" s="368"/>
      <c r="M13" s="368"/>
      <c r="N13" s="368"/>
      <c r="O13" s="368"/>
      <c r="P13" s="368"/>
      <c r="Q13" s="368"/>
      <c r="R13" s="368"/>
      <c r="S13" s="369"/>
    </row>
    <row r="14" spans="1:19" ht="25.5" customHeight="1">
      <c r="A14" s="1011"/>
      <c r="B14" s="1004" t="s">
        <v>174</v>
      </c>
      <c r="C14" s="1005"/>
      <c r="D14" s="1005"/>
      <c r="E14" s="1005"/>
      <c r="F14" s="1005"/>
      <c r="G14" s="1006"/>
      <c r="H14" s="1019">
        <f>H13</f>
        <v>300.83</v>
      </c>
      <c r="I14" s="1020"/>
      <c r="J14" s="1020"/>
      <c r="K14" s="368" t="s">
        <v>173</v>
      </c>
      <c r="L14" s="368"/>
      <c r="M14" s="368"/>
      <c r="N14" s="368"/>
      <c r="O14" s="368"/>
      <c r="P14" s="368"/>
      <c r="Q14" s="368"/>
      <c r="R14" s="368"/>
      <c r="S14" s="369"/>
    </row>
    <row r="15" spans="1:19" ht="25.5" customHeight="1">
      <c r="A15" s="1011"/>
      <c r="B15" s="1004" t="s">
        <v>175</v>
      </c>
      <c r="C15" s="1005"/>
      <c r="D15" s="1005"/>
      <c r="E15" s="1005"/>
      <c r="F15" s="1005"/>
      <c r="G15" s="1006"/>
      <c r="H15" s="1027" t="str">
        <f>CONCATENATE(BİLGİLER!I3,"  ",BİLGİLER!J3,"  ",BİLGİLER!K3,"  ",BİLGİLER!L3,"      ",BİLGİLER!I4,"  ",BİLGİLER!J4,"  ",BİLGİLER!K4,"  ",BİLGİLER!L4,"     ",BİLGİLER!I5,"      ",BİLGİLER!I6,"  ",BİLGİLER!J6,"  ",BİLGİLER!K6,"  ",BİLGİLER!L6)</f>
        <v>13  01  33  62      9  2  2  00     1      1  1  2  1</v>
      </c>
      <c r="I15" s="1028"/>
      <c r="J15" s="1028"/>
      <c r="K15" s="1028"/>
      <c r="L15" s="1028"/>
      <c r="M15" s="1028"/>
      <c r="N15" s="1028"/>
      <c r="O15" s="1028"/>
      <c r="P15" s="1028"/>
      <c r="Q15" s="1028"/>
      <c r="R15" s="1028"/>
      <c r="S15" s="1029"/>
    </row>
    <row r="16" spans="1:19" ht="25.5" customHeight="1">
      <c r="A16" s="1011"/>
      <c r="B16" s="562" t="s">
        <v>176</v>
      </c>
      <c r="C16" s="563"/>
      <c r="D16" s="563"/>
      <c r="E16" s="563"/>
      <c r="F16" s="563"/>
      <c r="G16" s="564"/>
      <c r="H16" s="1007" t="str">
        <f>CONCATENATE(C31,"-",P31)</f>
        <v>Hacı ALICIK-İbrahim CENİK</v>
      </c>
      <c r="I16" s="1008"/>
      <c r="J16" s="1008"/>
      <c r="K16" s="1008"/>
      <c r="L16" s="1008"/>
      <c r="M16" s="1008"/>
      <c r="N16" s="1008"/>
      <c r="O16" s="1008"/>
      <c r="P16" s="1008"/>
      <c r="Q16" s="1008"/>
      <c r="R16" s="1008"/>
      <c r="S16" s="1009"/>
    </row>
    <row r="17" spans="1:19" ht="25.5" customHeight="1">
      <c r="A17" s="1012"/>
      <c r="B17" s="565"/>
      <c r="C17" s="566"/>
      <c r="D17" s="566"/>
      <c r="E17" s="566"/>
      <c r="F17" s="566"/>
      <c r="G17" s="567"/>
      <c r="H17" s="375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7"/>
    </row>
    <row r="18" spans="1:19" ht="7.5" customHeight="1">
      <c r="A18" s="365"/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</row>
    <row r="19" spans="1:19" ht="18.75" customHeight="1">
      <c r="A19" s="358"/>
      <c r="B19" s="378" t="s">
        <v>177</v>
      </c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79"/>
    </row>
    <row r="20" spans="1:19" ht="45" customHeight="1">
      <c r="A20" s="380"/>
      <c r="B20" s="1025" t="str">
        <f>CONCATENATE("Okulumuz/Kurumumuz personelinin ",BİLGİLER!B19)</f>
        <v>Okulumuz/Kurumumuz personelinin 25/12/2014-14/03/2015 Dönemlerinde ödenmeyen ilave eğitim öğretim tazminatı  farkı olarak tahakkuk ettirilmiştir.</v>
      </c>
      <c r="C20" s="1025"/>
      <c r="D20" s="1025"/>
      <c r="E20" s="1025"/>
      <c r="F20" s="1025"/>
      <c r="G20" s="1025"/>
      <c r="H20" s="1025"/>
      <c r="I20" s="1025"/>
      <c r="J20" s="1025"/>
      <c r="K20" s="1025"/>
      <c r="L20" s="1025"/>
      <c r="M20" s="1025"/>
      <c r="N20" s="1025"/>
      <c r="O20" s="1025"/>
      <c r="P20" s="1025"/>
      <c r="Q20" s="1025"/>
      <c r="R20" s="1025"/>
      <c r="S20" s="1026"/>
    </row>
    <row r="21" spans="1:19" ht="15">
      <c r="A21" s="375"/>
      <c r="B21" s="376" t="s">
        <v>223</v>
      </c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7"/>
    </row>
    <row r="22" ht="7.5" customHeight="1"/>
    <row r="23" spans="1:19" ht="15">
      <c r="A23" s="358"/>
      <c r="B23" s="360" t="s">
        <v>178</v>
      </c>
      <c r="C23" s="360"/>
      <c r="D23" s="360"/>
      <c r="E23" s="360"/>
      <c r="F23" s="360"/>
      <c r="G23" s="360"/>
      <c r="H23" s="360"/>
      <c r="I23" s="360"/>
      <c r="J23" s="360"/>
      <c r="K23" s="379"/>
      <c r="L23" s="358"/>
      <c r="M23" s="360"/>
      <c r="N23" s="360"/>
      <c r="O23" s="360"/>
      <c r="P23" s="360"/>
      <c r="Q23" s="360"/>
      <c r="R23" s="360"/>
      <c r="S23" s="379"/>
    </row>
    <row r="24" spans="1:19" ht="15">
      <c r="A24" s="381"/>
      <c r="B24" s="495">
        <f>H14</f>
        <v>300.83</v>
      </c>
      <c r="C24" s="365" t="s">
        <v>354</v>
      </c>
      <c r="D24" s="365"/>
      <c r="E24" s="365"/>
      <c r="F24" s="365"/>
      <c r="G24" s="365"/>
      <c r="H24" s="365"/>
      <c r="I24" s="365"/>
      <c r="J24" s="365"/>
      <c r="K24" s="366"/>
      <c r="L24" s="380"/>
      <c r="M24" s="365"/>
      <c r="N24" s="365"/>
      <c r="O24" s="365"/>
      <c r="P24" s="365"/>
      <c r="Q24" s="365"/>
      <c r="R24" s="365"/>
      <c r="S24" s="366"/>
    </row>
    <row r="25" spans="1:19" ht="15">
      <c r="A25" s="380" t="s">
        <v>179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6"/>
      <c r="L25" s="380"/>
      <c r="M25" s="365"/>
      <c r="N25" s="365"/>
      <c r="O25" s="365"/>
      <c r="P25" s="365"/>
      <c r="Q25" s="365"/>
      <c r="R25" s="365"/>
      <c r="S25" s="366"/>
    </row>
    <row r="26" spans="1:19" ht="15">
      <c r="A26" s="380"/>
      <c r="B26" s="365"/>
      <c r="C26" s="365"/>
      <c r="D26" s="365"/>
      <c r="E26" s="365"/>
      <c r="F26" s="365"/>
      <c r="G26" s="365"/>
      <c r="H26" s="365"/>
      <c r="I26" s="365"/>
      <c r="J26" s="365"/>
      <c r="K26" s="366"/>
      <c r="L26" s="998" t="s">
        <v>180</v>
      </c>
      <c r="M26" s="999"/>
      <c r="N26" s="999"/>
      <c r="O26" s="999"/>
      <c r="P26" s="999"/>
      <c r="Q26" s="999"/>
      <c r="R26" s="999"/>
      <c r="S26" s="1000"/>
    </row>
    <row r="27" spans="1:19" ht="15">
      <c r="A27" s="380"/>
      <c r="B27" s="365"/>
      <c r="C27" s="996">
        <f>BİLGİLER!I17</f>
        <v>42718</v>
      </c>
      <c r="D27" s="996"/>
      <c r="E27" s="996"/>
      <c r="F27" s="996"/>
      <c r="G27" s="365"/>
      <c r="H27" s="365"/>
      <c r="I27" s="365"/>
      <c r="J27" s="365"/>
      <c r="K27" s="366"/>
      <c r="L27" s="995">
        <f>BİLGİLER!I17</f>
        <v>42718</v>
      </c>
      <c r="M27" s="996"/>
      <c r="N27" s="996"/>
      <c r="O27" s="996"/>
      <c r="P27" s="996"/>
      <c r="Q27" s="996"/>
      <c r="R27" s="996"/>
      <c r="S27" s="997"/>
    </row>
    <row r="28" spans="1:19" ht="15">
      <c r="A28" s="998" t="s">
        <v>181</v>
      </c>
      <c r="B28" s="999"/>
      <c r="C28" s="999"/>
      <c r="D28" s="999"/>
      <c r="E28" s="999"/>
      <c r="F28" s="999"/>
      <c r="G28" s="999"/>
      <c r="H28" s="999"/>
      <c r="I28" s="999"/>
      <c r="J28" s="999"/>
      <c r="K28" s="1000"/>
      <c r="L28" s="998" t="s">
        <v>182</v>
      </c>
      <c r="M28" s="999"/>
      <c r="N28" s="999"/>
      <c r="O28" s="999"/>
      <c r="P28" s="999"/>
      <c r="Q28" s="999"/>
      <c r="R28" s="999"/>
      <c r="S28" s="1000"/>
    </row>
    <row r="29" spans="1:19" ht="15">
      <c r="A29" s="380"/>
      <c r="B29" s="365"/>
      <c r="C29" s="365"/>
      <c r="D29" s="365"/>
      <c r="E29" s="365"/>
      <c r="F29" s="365"/>
      <c r="G29" s="365"/>
      <c r="H29" s="365"/>
      <c r="I29" s="365"/>
      <c r="J29" s="365"/>
      <c r="K29" s="366"/>
      <c r="L29" s="380"/>
      <c r="M29" s="365"/>
      <c r="N29" s="365"/>
      <c r="O29" s="365"/>
      <c r="P29" s="365"/>
      <c r="Q29" s="365"/>
      <c r="R29" s="365"/>
      <c r="S29" s="366"/>
    </row>
    <row r="30" spans="1:19" ht="15">
      <c r="A30" s="380" t="s">
        <v>143</v>
      </c>
      <c r="B30" s="365"/>
      <c r="C30" s="993" t="s">
        <v>183</v>
      </c>
      <c r="D30" s="993"/>
      <c r="E30" s="993"/>
      <c r="F30" s="993"/>
      <c r="G30" s="993"/>
      <c r="H30" s="993"/>
      <c r="I30" s="993"/>
      <c r="J30" s="993"/>
      <c r="K30" s="994"/>
      <c r="L30" s="380" t="s">
        <v>143</v>
      </c>
      <c r="M30" s="365"/>
      <c r="N30" s="365"/>
      <c r="O30" s="365"/>
      <c r="P30" s="993" t="s">
        <v>183</v>
      </c>
      <c r="Q30" s="993"/>
      <c r="R30" s="993"/>
      <c r="S30" s="994"/>
    </row>
    <row r="31" spans="1:19" ht="15">
      <c r="A31" s="380" t="s">
        <v>138</v>
      </c>
      <c r="B31" s="365"/>
      <c r="C31" s="1001" t="str">
        <f>BİLGİLER!B24</f>
        <v>Hacı ALICIK</v>
      </c>
      <c r="D31" s="993"/>
      <c r="E31" s="993"/>
      <c r="F31" s="993"/>
      <c r="G31" s="993"/>
      <c r="H31" s="993"/>
      <c r="I31" s="993"/>
      <c r="J31" s="993"/>
      <c r="K31" s="994"/>
      <c r="L31" s="380" t="s">
        <v>138</v>
      </c>
      <c r="M31" s="365"/>
      <c r="N31" s="365"/>
      <c r="O31" s="365"/>
      <c r="P31" s="993" t="str">
        <f>BİLGİLER!B25</f>
        <v>İbrahim CENİK</v>
      </c>
      <c r="Q31" s="993"/>
      <c r="R31" s="993"/>
      <c r="S31" s="994"/>
    </row>
    <row r="32" spans="1:19" ht="15">
      <c r="A32" s="380" t="s">
        <v>184</v>
      </c>
      <c r="B32" s="365"/>
      <c r="C32" s="1001" t="str">
        <f>BİLGİLER!F24</f>
        <v>Müdür Yardımcısı</v>
      </c>
      <c r="D32" s="993"/>
      <c r="E32" s="993"/>
      <c r="F32" s="993"/>
      <c r="G32" s="993"/>
      <c r="H32" s="993"/>
      <c r="I32" s="993"/>
      <c r="J32" s="993"/>
      <c r="K32" s="994"/>
      <c r="L32" s="380" t="s">
        <v>184</v>
      </c>
      <c r="M32" s="365"/>
      <c r="N32" s="365"/>
      <c r="O32" s="365"/>
      <c r="P32" s="1002" t="str">
        <f>BİLGİLER!F25</f>
        <v>Okul Müdürü</v>
      </c>
      <c r="Q32" s="993"/>
      <c r="R32" s="993"/>
      <c r="S32" s="994"/>
    </row>
    <row r="33" spans="1:19" ht="15">
      <c r="A33" s="375"/>
      <c r="B33" s="376"/>
      <c r="C33" s="376"/>
      <c r="D33" s="376"/>
      <c r="E33" s="376"/>
      <c r="F33" s="376"/>
      <c r="G33" s="376"/>
      <c r="H33" s="376"/>
      <c r="I33" s="376"/>
      <c r="J33" s="376"/>
      <c r="K33" s="377"/>
      <c r="L33" s="375"/>
      <c r="M33" s="376"/>
      <c r="N33" s="376"/>
      <c r="O33" s="376"/>
      <c r="P33" s="376"/>
      <c r="Q33" s="376"/>
      <c r="R33" s="376"/>
      <c r="S33" s="377"/>
    </row>
    <row r="34" spans="1:19" ht="32.25" customHeight="1">
      <c r="A34" s="992" t="s">
        <v>185</v>
      </c>
      <c r="B34" s="992"/>
      <c r="C34" s="992"/>
      <c r="D34" s="992"/>
      <c r="E34" s="992"/>
      <c r="F34" s="992"/>
      <c r="G34" s="992"/>
      <c r="H34" s="992"/>
      <c r="I34" s="992"/>
      <c r="J34" s="992"/>
      <c r="K34" s="992"/>
      <c r="L34" s="992"/>
      <c r="M34" s="992"/>
      <c r="N34" s="992"/>
      <c r="O34" s="992"/>
      <c r="P34" s="992"/>
      <c r="Q34" s="992"/>
      <c r="R34" s="992"/>
      <c r="S34" s="992"/>
    </row>
    <row r="35" spans="1:19" ht="15">
      <c r="A35" s="382"/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</row>
  </sheetData>
  <sheetProtection/>
  <mergeCells count="34">
    <mergeCell ref="B20:S20"/>
    <mergeCell ref="H16:S16"/>
    <mergeCell ref="L26:S26"/>
    <mergeCell ref="C27:F27"/>
    <mergeCell ref="H15:S15"/>
    <mergeCell ref="H13:J13"/>
    <mergeCell ref="B9:G9"/>
    <mergeCell ref="A6:S6"/>
    <mergeCell ref="H8:S8"/>
    <mergeCell ref="H14:J14"/>
    <mergeCell ref="B10:G10"/>
    <mergeCell ref="H9:S9"/>
    <mergeCell ref="H11:I11"/>
    <mergeCell ref="J11:L11"/>
    <mergeCell ref="A2:S2"/>
    <mergeCell ref="B14:G14"/>
    <mergeCell ref="B11:G11"/>
    <mergeCell ref="H12:S12"/>
    <mergeCell ref="B13:G13"/>
    <mergeCell ref="B12:G12"/>
    <mergeCell ref="A8:A17"/>
    <mergeCell ref="B8:G8"/>
    <mergeCell ref="B15:G15"/>
    <mergeCell ref="I10:S10"/>
    <mergeCell ref="A34:S34"/>
    <mergeCell ref="P31:S31"/>
    <mergeCell ref="L27:S27"/>
    <mergeCell ref="L28:S28"/>
    <mergeCell ref="C32:K32"/>
    <mergeCell ref="A28:K28"/>
    <mergeCell ref="C30:K30"/>
    <mergeCell ref="P32:S32"/>
    <mergeCell ref="C31:K31"/>
    <mergeCell ref="P30:S30"/>
  </mergeCells>
  <printOptions horizontalCentered="1"/>
  <pageMargins left="0.3937007874015748" right="0.1968503937007874" top="0.5905511811023623" bottom="0.5905511811023623" header="0" footer="0"/>
  <pageSetup blackAndWhite="1" horizontalDpi="600" verticalDpi="6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2"/>
  <dimension ref="A1:U40"/>
  <sheetViews>
    <sheetView showGridLines="0" zoomScalePageLayoutView="0" workbookViewId="0" topLeftCell="A1">
      <selection activeCell="B10" sqref="B10:C10"/>
    </sheetView>
  </sheetViews>
  <sheetFormatPr defaultColWidth="9.140625" defaultRowHeight="12.75"/>
  <cols>
    <col min="1" max="1" width="6.7109375" style="0" customWidth="1"/>
    <col min="2" max="2" width="7.28125" style="0" customWidth="1"/>
    <col min="3" max="3" width="9.8515625" style="0" customWidth="1"/>
    <col min="4" max="4" width="7.00390625" style="0" customWidth="1"/>
    <col min="5" max="5" width="6.8515625" style="0" customWidth="1"/>
    <col min="6" max="6" width="7.00390625" style="0" customWidth="1"/>
    <col min="7" max="7" width="6.7109375" style="0" customWidth="1"/>
    <col min="8" max="10" width="7.28125" style="0" customWidth="1"/>
    <col min="11" max="11" width="3.140625" style="0" customWidth="1"/>
    <col min="12" max="12" width="6.8515625" style="0" customWidth="1"/>
    <col min="13" max="13" width="6.57421875" style="0" customWidth="1"/>
    <col min="14" max="14" width="7.28125" style="0" customWidth="1"/>
    <col min="15" max="15" width="9.00390625" style="0" customWidth="1"/>
    <col min="16" max="16" width="7.28125" style="0" customWidth="1"/>
    <col min="17" max="17" width="8.421875" style="0" customWidth="1"/>
    <col min="18" max="21" width="7.28125" style="0" customWidth="1"/>
    <col min="22" max="22" width="18.7109375" style="0" customWidth="1"/>
  </cols>
  <sheetData>
    <row r="1" spans="1:21" ht="9.75" customHeight="1">
      <c r="A1" s="306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8"/>
    </row>
    <row r="2" spans="1:21" ht="12.75">
      <c r="A2" s="1077" t="s">
        <v>300</v>
      </c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  <c r="N2" s="1078"/>
      <c r="O2" s="1078"/>
      <c r="P2" s="1078"/>
      <c r="Q2" s="1078"/>
      <c r="R2" s="1078"/>
      <c r="S2" s="1078"/>
      <c r="T2" s="1078"/>
      <c r="U2" s="309" t="s">
        <v>37</v>
      </c>
    </row>
    <row r="3" spans="1:21" ht="12.75">
      <c r="A3" s="310"/>
      <c r="B3" s="311"/>
      <c r="C3" s="311"/>
      <c r="D3" s="311"/>
      <c r="E3" s="311"/>
      <c r="F3" s="311"/>
      <c r="G3" s="311"/>
      <c r="H3" s="311"/>
      <c r="I3" s="311"/>
      <c r="J3" s="311"/>
      <c r="K3" s="312"/>
      <c r="L3" s="311"/>
      <c r="M3" s="311"/>
      <c r="N3" s="311"/>
      <c r="O3" s="311"/>
      <c r="P3" s="311"/>
      <c r="Q3" s="311"/>
      <c r="R3" s="311"/>
      <c r="S3" s="311"/>
      <c r="T3" s="311"/>
      <c r="U3" s="313"/>
    </row>
    <row r="4" spans="1:21" ht="12.75">
      <c r="A4" s="1063" t="s">
        <v>301</v>
      </c>
      <c r="B4" s="1064"/>
      <c r="C4" s="1064"/>
      <c r="D4" s="1064"/>
      <c r="E4" s="1065"/>
      <c r="F4" s="318">
        <v>13</v>
      </c>
      <c r="G4" s="318">
        <v>1</v>
      </c>
      <c r="H4" s="318">
        <v>0</v>
      </c>
      <c r="I4" s="318">
        <v>62</v>
      </c>
      <c r="J4" s="318">
        <v>285</v>
      </c>
      <c r="K4" s="312"/>
      <c r="L4" s="1063" t="s">
        <v>302</v>
      </c>
      <c r="M4" s="1064"/>
      <c r="N4" s="1065"/>
      <c r="O4" s="1079" t="s">
        <v>457</v>
      </c>
      <c r="P4" s="1067"/>
      <c r="Q4" s="1067"/>
      <c r="R4" s="1067"/>
      <c r="S4" s="1067"/>
      <c r="T4" s="1067"/>
      <c r="U4" s="1068"/>
    </row>
    <row r="5" spans="1:21" ht="12.75">
      <c r="A5" s="1063" t="s">
        <v>303</v>
      </c>
      <c r="B5" s="1064"/>
      <c r="C5" s="1065"/>
      <c r="D5" s="1073" t="s">
        <v>472</v>
      </c>
      <c r="E5" s="1074"/>
      <c r="F5" s="1074"/>
      <c r="G5" s="1074"/>
      <c r="H5" s="1074"/>
      <c r="I5" s="1074"/>
      <c r="J5" s="1075"/>
      <c r="K5" s="312"/>
      <c r="L5" s="1063" t="s">
        <v>304</v>
      </c>
      <c r="M5" s="1064"/>
      <c r="N5" s="1065"/>
      <c r="O5" s="1076">
        <v>42072</v>
      </c>
      <c r="P5" s="1067"/>
      <c r="Q5" s="1067"/>
      <c r="R5" s="1067"/>
      <c r="S5" s="1067"/>
      <c r="T5" s="1067"/>
      <c r="U5" s="1068"/>
    </row>
    <row r="6" spans="1:21" ht="12.75">
      <c r="A6" s="1063" t="s">
        <v>305</v>
      </c>
      <c r="B6" s="1064"/>
      <c r="C6" s="1065"/>
      <c r="D6" s="1066"/>
      <c r="E6" s="1067"/>
      <c r="F6" s="1067"/>
      <c r="G6" s="1067"/>
      <c r="H6" s="1067"/>
      <c r="I6" s="1067"/>
      <c r="J6" s="1068"/>
      <c r="K6" s="312"/>
      <c r="L6" s="1063" t="s">
        <v>306</v>
      </c>
      <c r="M6" s="1064"/>
      <c r="N6" s="1065"/>
      <c r="O6" s="1069"/>
      <c r="P6" s="1070"/>
      <c r="Q6" s="1070"/>
      <c r="R6" s="1070"/>
      <c r="S6" s="1070"/>
      <c r="T6" s="1070"/>
      <c r="U6" s="1071"/>
    </row>
    <row r="7" spans="1:21" ht="12.75">
      <c r="A7" s="314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5"/>
    </row>
    <row r="8" spans="1:21" ht="12.75">
      <c r="A8" s="1057" t="s">
        <v>119</v>
      </c>
      <c r="B8" s="1059" t="s">
        <v>307</v>
      </c>
      <c r="C8" s="1060"/>
      <c r="D8" s="1060"/>
      <c r="E8" s="1060"/>
      <c r="F8" s="1060"/>
      <c r="G8" s="1061"/>
      <c r="H8" s="1059" t="s">
        <v>308</v>
      </c>
      <c r="I8" s="1060"/>
      <c r="J8" s="1060"/>
      <c r="K8" s="1060"/>
      <c r="L8" s="1060"/>
      <c r="M8" s="1060"/>
      <c r="N8" s="1061"/>
      <c r="O8" s="1062" t="s">
        <v>309</v>
      </c>
      <c r="P8" s="1062"/>
      <c r="Q8" s="1062"/>
      <c r="R8" s="1062"/>
      <c r="S8" s="1062"/>
      <c r="T8" s="1072" t="s">
        <v>310</v>
      </c>
      <c r="U8" s="1072"/>
    </row>
    <row r="9" spans="1:21" ht="27" customHeight="1">
      <c r="A9" s="1058"/>
      <c r="B9" s="1052" t="s">
        <v>311</v>
      </c>
      <c r="C9" s="1053"/>
      <c r="D9" s="1052" t="s">
        <v>312</v>
      </c>
      <c r="E9" s="1053"/>
      <c r="F9" s="1052" t="s">
        <v>313</v>
      </c>
      <c r="G9" s="1053"/>
      <c r="H9" s="1054" t="s">
        <v>314</v>
      </c>
      <c r="I9" s="1055"/>
      <c r="J9" s="1055"/>
      <c r="K9" s="1055"/>
      <c r="L9" s="1055"/>
      <c r="M9" s="1056"/>
      <c r="N9" s="568" t="s">
        <v>315</v>
      </c>
      <c r="O9" s="1054" t="s">
        <v>316</v>
      </c>
      <c r="P9" s="1055"/>
      <c r="Q9" s="1056"/>
      <c r="R9" s="1052" t="s">
        <v>317</v>
      </c>
      <c r="S9" s="1053"/>
      <c r="T9" s="1072"/>
      <c r="U9" s="1072"/>
    </row>
    <row r="10" spans="1:21" s="317" customFormat="1" ht="26.25" customHeight="1">
      <c r="A10" s="316">
        <v>1</v>
      </c>
      <c r="B10" s="1044"/>
      <c r="C10" s="1044"/>
      <c r="D10" s="1045"/>
      <c r="E10" s="1045"/>
      <c r="F10" s="1045"/>
      <c r="G10" s="1045"/>
      <c r="H10" s="1046" t="s">
        <v>135</v>
      </c>
      <c r="I10" s="1047"/>
      <c r="J10" s="1047"/>
      <c r="K10" s="1047"/>
      <c r="L10" s="1047"/>
      <c r="M10" s="1048"/>
      <c r="N10" s="316">
        <v>2</v>
      </c>
      <c r="O10" s="1046" t="s">
        <v>471</v>
      </c>
      <c r="P10" s="1047"/>
      <c r="Q10" s="1048"/>
      <c r="R10" s="1049">
        <v>1234567890</v>
      </c>
      <c r="S10" s="1049"/>
      <c r="T10" s="1050">
        <v>10699.199999999999</v>
      </c>
      <c r="U10" s="1051"/>
    </row>
    <row r="11" spans="1:21" ht="12.75">
      <c r="A11" s="318">
        <v>2</v>
      </c>
      <c r="B11" s="1035"/>
      <c r="C11" s="1035"/>
      <c r="D11" s="1036"/>
      <c r="E11" s="1036"/>
      <c r="F11" s="1036"/>
      <c r="G11" s="1036"/>
      <c r="H11" s="1039" t="s">
        <v>134</v>
      </c>
      <c r="I11" s="1040"/>
      <c r="J11" s="1040"/>
      <c r="K11" s="1040"/>
      <c r="L11" s="1040"/>
      <c r="M11" s="1041"/>
      <c r="N11" s="318">
        <v>2</v>
      </c>
      <c r="O11" s="1042" t="s">
        <v>360</v>
      </c>
      <c r="P11" s="1042"/>
      <c r="Q11" s="1042"/>
      <c r="R11" s="1043"/>
      <c r="S11" s="1043"/>
      <c r="T11" s="1037"/>
      <c r="U11" s="1037"/>
    </row>
    <row r="12" spans="1:21" ht="12.75">
      <c r="A12" s="318">
        <v>3</v>
      </c>
      <c r="B12" s="1035"/>
      <c r="C12" s="1035"/>
      <c r="D12" s="1036"/>
      <c r="E12" s="1036"/>
      <c r="F12" s="1036"/>
      <c r="G12" s="1036"/>
      <c r="H12" s="1039" t="s">
        <v>159</v>
      </c>
      <c r="I12" s="1040"/>
      <c r="J12" s="1040"/>
      <c r="K12" s="1040"/>
      <c r="L12" s="1040"/>
      <c r="M12" s="1041"/>
      <c r="N12" s="318">
        <v>1</v>
      </c>
      <c r="O12" s="1042"/>
      <c r="P12" s="1042"/>
      <c r="Q12" s="1042"/>
      <c r="R12" s="1043"/>
      <c r="S12" s="1043"/>
      <c r="T12" s="1037"/>
      <c r="U12" s="1037"/>
    </row>
    <row r="13" spans="1:21" ht="12.75">
      <c r="A13" s="318">
        <v>4</v>
      </c>
      <c r="B13" s="1035"/>
      <c r="C13" s="1035"/>
      <c r="D13" s="1036"/>
      <c r="E13" s="1036"/>
      <c r="F13" s="1036"/>
      <c r="G13" s="1036"/>
      <c r="H13" s="1039" t="s">
        <v>261</v>
      </c>
      <c r="I13" s="1040"/>
      <c r="J13" s="1040"/>
      <c r="K13" s="1040"/>
      <c r="L13" s="1040"/>
      <c r="M13" s="1041"/>
      <c r="N13" s="318">
        <v>1</v>
      </c>
      <c r="O13" s="1042"/>
      <c r="P13" s="1042"/>
      <c r="Q13" s="1042"/>
      <c r="R13" s="1043"/>
      <c r="S13" s="1043"/>
      <c r="T13" s="1037"/>
      <c r="U13" s="1037"/>
    </row>
    <row r="14" spans="1:21" ht="12.75">
      <c r="A14" s="318">
        <v>5</v>
      </c>
      <c r="B14" s="1035"/>
      <c r="C14" s="1035"/>
      <c r="D14" s="1036"/>
      <c r="E14" s="1036"/>
      <c r="F14" s="1036"/>
      <c r="G14" s="1036"/>
      <c r="H14" s="1039" t="s">
        <v>224</v>
      </c>
      <c r="I14" s="1040"/>
      <c r="J14" s="1040"/>
      <c r="K14" s="1040"/>
      <c r="L14" s="1040"/>
      <c r="M14" s="1041"/>
      <c r="N14" s="318">
        <v>4</v>
      </c>
      <c r="O14" s="1042"/>
      <c r="P14" s="1042"/>
      <c r="Q14" s="1042"/>
      <c r="R14" s="1043"/>
      <c r="S14" s="1043"/>
      <c r="T14" s="1037"/>
      <c r="U14" s="1037"/>
    </row>
    <row r="15" spans="1:21" ht="12.75">
      <c r="A15" s="318">
        <v>6</v>
      </c>
      <c r="B15" s="1035"/>
      <c r="C15" s="1035"/>
      <c r="D15" s="1036"/>
      <c r="E15" s="1036"/>
      <c r="F15" s="1036"/>
      <c r="G15" s="1036"/>
      <c r="H15" s="1039"/>
      <c r="I15" s="1040"/>
      <c r="J15" s="1040"/>
      <c r="K15" s="1040"/>
      <c r="L15" s="1040"/>
      <c r="M15" s="1041"/>
      <c r="N15" s="318"/>
      <c r="O15" s="1042"/>
      <c r="P15" s="1042"/>
      <c r="Q15" s="1042"/>
      <c r="R15" s="1043"/>
      <c r="S15" s="1043"/>
      <c r="T15" s="1037"/>
      <c r="U15" s="1037"/>
    </row>
    <row r="16" spans="1:21" ht="12.75">
      <c r="A16" s="318">
        <v>7</v>
      </c>
      <c r="B16" s="1035"/>
      <c r="C16" s="1035"/>
      <c r="D16" s="1036"/>
      <c r="E16" s="1036"/>
      <c r="F16" s="1036"/>
      <c r="G16" s="1036"/>
      <c r="H16" s="1039"/>
      <c r="I16" s="1040"/>
      <c r="J16" s="1040"/>
      <c r="K16" s="1040"/>
      <c r="L16" s="1040"/>
      <c r="M16" s="1041"/>
      <c r="N16" s="318"/>
      <c r="O16" s="1042"/>
      <c r="P16" s="1042"/>
      <c r="Q16" s="1042"/>
      <c r="R16" s="1043"/>
      <c r="S16" s="1043"/>
      <c r="T16" s="1037"/>
      <c r="U16" s="1037"/>
    </row>
    <row r="17" spans="1:21" ht="12.75">
      <c r="A17" s="318">
        <v>8</v>
      </c>
      <c r="B17" s="1035"/>
      <c r="C17" s="1035"/>
      <c r="D17" s="1036"/>
      <c r="E17" s="1036"/>
      <c r="F17" s="1036"/>
      <c r="G17" s="1036"/>
      <c r="H17" s="1039"/>
      <c r="I17" s="1040"/>
      <c r="J17" s="1040"/>
      <c r="K17" s="1040"/>
      <c r="L17" s="1040"/>
      <c r="M17" s="1041"/>
      <c r="N17" s="318"/>
      <c r="O17" s="1042"/>
      <c r="P17" s="1042"/>
      <c r="Q17" s="1042"/>
      <c r="R17" s="1043"/>
      <c r="S17" s="1043"/>
      <c r="T17" s="1037"/>
      <c r="U17" s="1037"/>
    </row>
    <row r="18" spans="1:21" ht="12.75">
      <c r="A18" s="318">
        <v>9</v>
      </c>
      <c r="B18" s="1035"/>
      <c r="C18" s="1035"/>
      <c r="D18" s="1036"/>
      <c r="E18" s="1036"/>
      <c r="F18" s="1036"/>
      <c r="G18" s="1036"/>
      <c r="H18" s="1039"/>
      <c r="I18" s="1040"/>
      <c r="J18" s="1040"/>
      <c r="K18" s="1040"/>
      <c r="L18" s="1040"/>
      <c r="M18" s="1041"/>
      <c r="N18" s="318"/>
      <c r="O18" s="1042"/>
      <c r="P18" s="1042"/>
      <c r="Q18" s="1042"/>
      <c r="R18" s="1043"/>
      <c r="S18" s="1043"/>
      <c r="T18" s="1037"/>
      <c r="U18" s="1037"/>
    </row>
    <row r="19" spans="1:21" ht="12.75">
      <c r="A19" s="318">
        <v>10</v>
      </c>
      <c r="B19" s="1035"/>
      <c r="C19" s="1035"/>
      <c r="D19" s="1036"/>
      <c r="E19" s="1036"/>
      <c r="F19" s="1036"/>
      <c r="G19" s="1036"/>
      <c r="H19" s="1039"/>
      <c r="I19" s="1040"/>
      <c r="J19" s="1040"/>
      <c r="K19" s="1040"/>
      <c r="L19" s="1040"/>
      <c r="M19" s="1041"/>
      <c r="N19" s="318"/>
      <c r="O19" s="1042"/>
      <c r="P19" s="1042"/>
      <c r="Q19" s="1042"/>
      <c r="R19" s="1043"/>
      <c r="S19" s="1043"/>
      <c r="T19" s="1037"/>
      <c r="U19" s="1037"/>
    </row>
    <row r="20" spans="1:21" ht="12.75">
      <c r="A20" s="318">
        <v>11</v>
      </c>
      <c r="B20" s="1035"/>
      <c r="C20" s="1035"/>
      <c r="D20" s="1036"/>
      <c r="E20" s="1036"/>
      <c r="F20" s="1036"/>
      <c r="G20" s="1036"/>
      <c r="H20" s="1039"/>
      <c r="I20" s="1040"/>
      <c r="J20" s="1040"/>
      <c r="K20" s="1040"/>
      <c r="L20" s="1040"/>
      <c r="M20" s="1041"/>
      <c r="N20" s="318"/>
      <c r="O20" s="1042"/>
      <c r="P20" s="1042"/>
      <c r="Q20" s="1042"/>
      <c r="R20" s="1043"/>
      <c r="S20" s="1043"/>
      <c r="T20" s="1037"/>
      <c r="U20" s="1037"/>
    </row>
    <row r="21" spans="1:21" ht="12.75">
      <c r="A21" s="318">
        <v>12</v>
      </c>
      <c r="B21" s="1035"/>
      <c r="C21" s="1035"/>
      <c r="D21" s="1036"/>
      <c r="E21" s="1036"/>
      <c r="F21" s="1036"/>
      <c r="G21" s="1036"/>
      <c r="H21" s="1039"/>
      <c r="I21" s="1040"/>
      <c r="J21" s="1040"/>
      <c r="K21" s="1040"/>
      <c r="L21" s="1040"/>
      <c r="M21" s="1041"/>
      <c r="N21" s="318"/>
      <c r="O21" s="1042"/>
      <c r="P21" s="1042"/>
      <c r="Q21" s="1042"/>
      <c r="R21" s="1043"/>
      <c r="S21" s="1043"/>
      <c r="T21" s="1037"/>
      <c r="U21" s="1037"/>
    </row>
    <row r="22" spans="1:21" ht="12.75">
      <c r="A22" s="318">
        <v>13</v>
      </c>
      <c r="B22" s="1035"/>
      <c r="C22" s="1035"/>
      <c r="D22" s="1036"/>
      <c r="E22" s="1036"/>
      <c r="F22" s="1036"/>
      <c r="G22" s="1036"/>
      <c r="H22" s="1039"/>
      <c r="I22" s="1040"/>
      <c r="J22" s="1040"/>
      <c r="K22" s="1040"/>
      <c r="L22" s="1040"/>
      <c r="M22" s="1041"/>
      <c r="N22" s="318"/>
      <c r="O22" s="1042"/>
      <c r="P22" s="1042"/>
      <c r="Q22" s="1042"/>
      <c r="R22" s="1043"/>
      <c r="S22" s="1043"/>
      <c r="T22" s="1037"/>
      <c r="U22" s="1037"/>
    </row>
    <row r="23" spans="1:21" ht="12.75">
      <c r="A23" s="318">
        <v>14</v>
      </c>
      <c r="B23" s="1035"/>
      <c r="C23" s="1035"/>
      <c r="D23" s="1036"/>
      <c r="E23" s="1036"/>
      <c r="F23" s="1036"/>
      <c r="G23" s="1036"/>
      <c r="H23" s="1039"/>
      <c r="I23" s="1040"/>
      <c r="J23" s="1040"/>
      <c r="K23" s="1040"/>
      <c r="L23" s="1040"/>
      <c r="M23" s="1041"/>
      <c r="N23" s="318"/>
      <c r="O23" s="1042"/>
      <c r="P23" s="1042"/>
      <c r="Q23" s="1042"/>
      <c r="R23" s="1043"/>
      <c r="S23" s="1043"/>
      <c r="T23" s="1037"/>
      <c r="U23" s="1037"/>
    </row>
    <row r="24" spans="1:21" ht="12.75">
      <c r="A24" s="318">
        <v>15</v>
      </c>
      <c r="B24" s="1035"/>
      <c r="C24" s="1035"/>
      <c r="D24" s="1036"/>
      <c r="E24" s="1036"/>
      <c r="F24" s="1036"/>
      <c r="G24" s="1036"/>
      <c r="H24" s="1039"/>
      <c r="I24" s="1040"/>
      <c r="J24" s="1040"/>
      <c r="K24" s="1040"/>
      <c r="L24" s="1040"/>
      <c r="M24" s="1041"/>
      <c r="N24" s="318"/>
      <c r="O24" s="1042"/>
      <c r="P24" s="1042"/>
      <c r="Q24" s="1042"/>
      <c r="R24" s="1043"/>
      <c r="S24" s="1043"/>
      <c r="T24" s="1037"/>
      <c r="U24" s="1037"/>
    </row>
    <row r="25" spans="1:21" ht="12.75">
      <c r="A25" s="318">
        <v>16</v>
      </c>
      <c r="B25" s="1035"/>
      <c r="C25" s="1035"/>
      <c r="D25" s="1036"/>
      <c r="E25" s="1036"/>
      <c r="F25" s="1036"/>
      <c r="G25" s="1036"/>
      <c r="H25" s="1039"/>
      <c r="I25" s="1040"/>
      <c r="J25" s="1040"/>
      <c r="K25" s="1040"/>
      <c r="L25" s="1040"/>
      <c r="M25" s="1041"/>
      <c r="N25" s="318"/>
      <c r="O25" s="1042"/>
      <c r="P25" s="1042"/>
      <c r="Q25" s="1042"/>
      <c r="R25" s="1043"/>
      <c r="S25" s="1043"/>
      <c r="T25" s="1037"/>
      <c r="U25" s="1037"/>
    </row>
    <row r="26" spans="1:21" ht="12.75">
      <c r="A26" s="318">
        <v>17</v>
      </c>
      <c r="B26" s="1035"/>
      <c r="C26" s="1035"/>
      <c r="D26" s="1036"/>
      <c r="E26" s="1036"/>
      <c r="F26" s="1036"/>
      <c r="G26" s="1036"/>
      <c r="H26" s="1039"/>
      <c r="I26" s="1040"/>
      <c r="J26" s="1040"/>
      <c r="K26" s="1040"/>
      <c r="L26" s="1040"/>
      <c r="M26" s="1041"/>
      <c r="N26" s="318"/>
      <c r="O26" s="1042"/>
      <c r="P26" s="1042"/>
      <c r="Q26" s="1042"/>
      <c r="R26" s="1043"/>
      <c r="S26" s="1043"/>
      <c r="T26" s="1037"/>
      <c r="U26" s="1037"/>
    </row>
    <row r="27" spans="1:21" ht="12.75">
      <c r="A27" s="318">
        <v>18</v>
      </c>
      <c r="B27" s="1035"/>
      <c r="C27" s="1035"/>
      <c r="D27" s="1036"/>
      <c r="E27" s="1036"/>
      <c r="F27" s="1036"/>
      <c r="G27" s="1036"/>
      <c r="H27" s="1039"/>
      <c r="I27" s="1040"/>
      <c r="J27" s="1040"/>
      <c r="K27" s="1040"/>
      <c r="L27" s="1040"/>
      <c r="M27" s="1041"/>
      <c r="N27" s="318"/>
      <c r="O27" s="1042"/>
      <c r="P27" s="1042"/>
      <c r="Q27" s="1042"/>
      <c r="R27" s="1043"/>
      <c r="S27" s="1043"/>
      <c r="T27" s="1037"/>
      <c r="U27" s="1037"/>
    </row>
    <row r="28" spans="1:21" ht="12.75">
      <c r="A28" s="318">
        <v>19</v>
      </c>
      <c r="B28" s="1035"/>
      <c r="C28" s="1035"/>
      <c r="D28" s="1036"/>
      <c r="E28" s="1036"/>
      <c r="F28" s="1036"/>
      <c r="G28" s="1036"/>
      <c r="H28" s="1039"/>
      <c r="I28" s="1040"/>
      <c r="J28" s="1040"/>
      <c r="K28" s="1040"/>
      <c r="L28" s="1040"/>
      <c r="M28" s="1041"/>
      <c r="N28" s="318"/>
      <c r="O28" s="1042"/>
      <c r="P28" s="1042"/>
      <c r="Q28" s="1042"/>
      <c r="R28" s="1043"/>
      <c r="S28" s="1043"/>
      <c r="T28" s="1037"/>
      <c r="U28" s="1037"/>
    </row>
    <row r="29" spans="1:21" ht="12.75">
      <c r="A29" s="318">
        <v>20</v>
      </c>
      <c r="B29" s="1035"/>
      <c r="C29" s="1035"/>
      <c r="D29" s="1036"/>
      <c r="E29" s="1036"/>
      <c r="F29" s="1036"/>
      <c r="G29" s="1036"/>
      <c r="H29" s="1039"/>
      <c r="I29" s="1040"/>
      <c r="J29" s="1040"/>
      <c r="K29" s="1040"/>
      <c r="L29" s="1040"/>
      <c r="M29" s="1041"/>
      <c r="N29" s="318"/>
      <c r="O29" s="1042"/>
      <c r="P29" s="1042"/>
      <c r="Q29" s="1042"/>
      <c r="R29" s="1043"/>
      <c r="S29" s="1043"/>
      <c r="T29" s="1037"/>
      <c r="U29" s="1037"/>
    </row>
    <row r="30" spans="1:21" ht="12.75">
      <c r="A30" s="310"/>
      <c r="B30" s="311"/>
      <c r="C30" s="311"/>
      <c r="D30" s="311"/>
      <c r="E30" s="311"/>
      <c r="F30" s="311"/>
      <c r="G30" s="311"/>
      <c r="H30" s="1038"/>
      <c r="I30" s="1038"/>
      <c r="J30" s="1038"/>
      <c r="K30" s="1038"/>
      <c r="L30" s="1038"/>
      <c r="M30" s="1038"/>
      <c r="N30" s="311"/>
      <c r="O30" s="311"/>
      <c r="P30" s="311"/>
      <c r="Q30" s="311"/>
      <c r="R30" s="311"/>
      <c r="S30" s="311"/>
      <c r="T30" s="311"/>
      <c r="U30" s="313"/>
    </row>
    <row r="31" spans="1:21" ht="12.75">
      <c r="A31" s="314"/>
      <c r="B31" s="1032" t="s">
        <v>318</v>
      </c>
      <c r="C31" s="1032"/>
      <c r="D31" s="1032"/>
      <c r="E31" s="1032"/>
      <c r="F31" s="1032"/>
      <c r="G31" s="1032"/>
      <c r="H31" s="1032"/>
      <c r="I31" s="384">
        <v>1</v>
      </c>
      <c r="J31" s="1033" t="s">
        <v>319</v>
      </c>
      <c r="K31" s="1033"/>
      <c r="L31" s="1033"/>
      <c r="M31" s="1033"/>
      <c r="N31" s="1033"/>
      <c r="O31" s="1033"/>
      <c r="P31" s="1034">
        <v>42072</v>
      </c>
      <c r="Q31" s="1031"/>
      <c r="R31" s="347" t="s">
        <v>320</v>
      </c>
      <c r="S31" s="312"/>
      <c r="T31" s="383"/>
      <c r="U31" s="313"/>
    </row>
    <row r="32" spans="1:21" ht="12.75">
      <c r="A32" s="314"/>
      <c r="B32" s="348"/>
      <c r="C32" s="348"/>
      <c r="D32" s="348"/>
      <c r="E32" s="348"/>
      <c r="F32" s="348"/>
      <c r="G32" s="348"/>
      <c r="H32" s="348"/>
      <c r="I32" s="348"/>
      <c r="J32" s="349"/>
      <c r="K32" s="349"/>
      <c r="L32" s="349"/>
      <c r="M32" s="349"/>
      <c r="N32" s="349"/>
      <c r="O32" s="347"/>
      <c r="P32" s="347"/>
      <c r="Q32" s="347"/>
      <c r="R32" s="347"/>
      <c r="S32" s="312"/>
      <c r="T32" s="312"/>
      <c r="U32" s="313"/>
    </row>
    <row r="33" spans="1:21" ht="12.75">
      <c r="A33" s="314"/>
      <c r="B33" s="1030" t="s">
        <v>39</v>
      </c>
      <c r="C33" s="1030"/>
      <c r="D33" s="1030"/>
      <c r="E33" s="1030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1030" t="s">
        <v>38</v>
      </c>
      <c r="R33" s="1030"/>
      <c r="S33" s="1030"/>
      <c r="T33" s="1030"/>
      <c r="U33" s="313"/>
    </row>
    <row r="34" spans="1:21" ht="27" customHeight="1">
      <c r="A34" s="314"/>
      <c r="B34" s="1030"/>
      <c r="C34" s="1030"/>
      <c r="D34" s="1030"/>
      <c r="E34" s="1030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1030"/>
      <c r="R34" s="1030"/>
      <c r="S34" s="1030"/>
      <c r="T34" s="1030"/>
      <c r="U34" s="313"/>
    </row>
    <row r="35" spans="1:21" ht="12.75">
      <c r="A35" s="314"/>
      <c r="B35" s="1030" t="s">
        <v>464</v>
      </c>
      <c r="C35" s="1031"/>
      <c r="D35" s="1031"/>
      <c r="E35" s="1031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1030"/>
      <c r="R35" s="1031"/>
      <c r="S35" s="1031"/>
      <c r="T35" s="1031"/>
      <c r="U35" s="313"/>
    </row>
    <row r="36" spans="1:21" ht="12.75">
      <c r="A36" s="314"/>
      <c r="B36" s="1030" t="s">
        <v>321</v>
      </c>
      <c r="C36" s="1031"/>
      <c r="D36" s="1031"/>
      <c r="E36" s="1031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1030" t="s">
        <v>321</v>
      </c>
      <c r="R36" s="1031"/>
      <c r="S36" s="1031"/>
      <c r="T36" s="1031"/>
      <c r="U36" s="313"/>
    </row>
    <row r="37" spans="1:21" ht="12.75">
      <c r="A37" s="310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3"/>
    </row>
    <row r="38" spans="1:21" ht="12.75">
      <c r="A38" s="319" t="s">
        <v>322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3"/>
    </row>
    <row r="39" spans="1:21" ht="12.75">
      <c r="A39" s="319" t="s">
        <v>323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3"/>
    </row>
    <row r="40" spans="1:21" ht="12.75">
      <c r="A40" s="320" t="s">
        <v>324</v>
      </c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2"/>
    </row>
  </sheetData>
  <sheetProtection/>
  <mergeCells count="175">
    <mergeCell ref="A5:C5"/>
    <mergeCell ref="D5:J5"/>
    <mergeCell ref="L5:N5"/>
    <mergeCell ref="O5:U5"/>
    <mergeCell ref="A2:T2"/>
    <mergeCell ref="A4:E4"/>
    <mergeCell ref="L4:N4"/>
    <mergeCell ref="O4:U4"/>
    <mergeCell ref="A8:A9"/>
    <mergeCell ref="B8:G8"/>
    <mergeCell ref="H8:N8"/>
    <mergeCell ref="O8:S8"/>
    <mergeCell ref="A6:C6"/>
    <mergeCell ref="D6:J6"/>
    <mergeCell ref="L6:N6"/>
    <mergeCell ref="O6:U6"/>
    <mergeCell ref="T8:U9"/>
    <mergeCell ref="B9:C9"/>
    <mergeCell ref="D9:E9"/>
    <mergeCell ref="F9:G9"/>
    <mergeCell ref="H9:M9"/>
    <mergeCell ref="O9:Q9"/>
    <mergeCell ref="R9:S9"/>
    <mergeCell ref="B11:C11"/>
    <mergeCell ref="D11:E11"/>
    <mergeCell ref="F11:G11"/>
    <mergeCell ref="H11:M11"/>
    <mergeCell ref="O11:Q11"/>
    <mergeCell ref="B10:C10"/>
    <mergeCell ref="D10:E10"/>
    <mergeCell ref="F10:G10"/>
    <mergeCell ref="H10:M10"/>
    <mergeCell ref="R10:S10"/>
    <mergeCell ref="T10:U10"/>
    <mergeCell ref="O10:Q10"/>
    <mergeCell ref="T11:U11"/>
    <mergeCell ref="T12:U12"/>
    <mergeCell ref="R11:S11"/>
    <mergeCell ref="F12:G12"/>
    <mergeCell ref="H12:M12"/>
    <mergeCell ref="O12:Q12"/>
    <mergeCell ref="R12:S12"/>
    <mergeCell ref="B15:C15"/>
    <mergeCell ref="O13:Q13"/>
    <mergeCell ref="R13:S13"/>
    <mergeCell ref="T13:U13"/>
    <mergeCell ref="B12:C12"/>
    <mergeCell ref="D12:E12"/>
    <mergeCell ref="B13:C13"/>
    <mergeCell ref="D13:E13"/>
    <mergeCell ref="F13:G13"/>
    <mergeCell ref="H13:M13"/>
    <mergeCell ref="R16:S16"/>
    <mergeCell ref="R15:S15"/>
    <mergeCell ref="T15:U15"/>
    <mergeCell ref="B14:C14"/>
    <mergeCell ref="D14:E14"/>
    <mergeCell ref="F14:G14"/>
    <mergeCell ref="H14:M14"/>
    <mergeCell ref="O14:Q14"/>
    <mergeCell ref="R14:S14"/>
    <mergeCell ref="T14:U14"/>
    <mergeCell ref="D16:E16"/>
    <mergeCell ref="D15:E15"/>
    <mergeCell ref="F15:G15"/>
    <mergeCell ref="H15:M15"/>
    <mergeCell ref="O15:Q15"/>
    <mergeCell ref="F16:G16"/>
    <mergeCell ref="H16:M16"/>
    <mergeCell ref="O16:Q16"/>
    <mergeCell ref="B19:C19"/>
    <mergeCell ref="T16:U16"/>
    <mergeCell ref="B17:C17"/>
    <mergeCell ref="D17:E17"/>
    <mergeCell ref="F17:G17"/>
    <mergeCell ref="H17:M17"/>
    <mergeCell ref="O17:Q17"/>
    <mergeCell ref="R17:S17"/>
    <mergeCell ref="T17:U17"/>
    <mergeCell ref="B16:C16"/>
    <mergeCell ref="R20:S20"/>
    <mergeCell ref="R19:S19"/>
    <mergeCell ref="T19:U19"/>
    <mergeCell ref="B18:C18"/>
    <mergeCell ref="D18:E18"/>
    <mergeCell ref="F18:G18"/>
    <mergeCell ref="H18:M18"/>
    <mergeCell ref="O18:Q18"/>
    <mergeCell ref="R18:S18"/>
    <mergeCell ref="T18:U18"/>
    <mergeCell ref="T21:U21"/>
    <mergeCell ref="B20:C20"/>
    <mergeCell ref="D20:E20"/>
    <mergeCell ref="D19:E19"/>
    <mergeCell ref="F19:G19"/>
    <mergeCell ref="H19:M19"/>
    <mergeCell ref="O19:Q19"/>
    <mergeCell ref="F20:G20"/>
    <mergeCell ref="H20:M20"/>
    <mergeCell ref="O20:Q20"/>
    <mergeCell ref="R22:S22"/>
    <mergeCell ref="T22:U22"/>
    <mergeCell ref="B23:C23"/>
    <mergeCell ref="T20:U20"/>
    <mergeCell ref="B21:C21"/>
    <mergeCell ref="D21:E21"/>
    <mergeCell ref="F21:G21"/>
    <mergeCell ref="H21:M21"/>
    <mergeCell ref="O21:Q21"/>
    <mergeCell ref="R21:S21"/>
    <mergeCell ref="H24:M24"/>
    <mergeCell ref="O24:Q24"/>
    <mergeCell ref="R24:S24"/>
    <mergeCell ref="R23:S23"/>
    <mergeCell ref="T23:U23"/>
    <mergeCell ref="B22:C22"/>
    <mergeCell ref="D22:E22"/>
    <mergeCell ref="F22:G22"/>
    <mergeCell ref="H22:M22"/>
    <mergeCell ref="O22:Q22"/>
    <mergeCell ref="O25:Q25"/>
    <mergeCell ref="R25:S25"/>
    <mergeCell ref="T25:U25"/>
    <mergeCell ref="B24:C24"/>
    <mergeCell ref="D24:E24"/>
    <mergeCell ref="D23:E23"/>
    <mergeCell ref="F23:G23"/>
    <mergeCell ref="H23:M23"/>
    <mergeCell ref="O23:Q23"/>
    <mergeCell ref="F24:G24"/>
    <mergeCell ref="B26:C26"/>
    <mergeCell ref="D26:E26"/>
    <mergeCell ref="F26:G26"/>
    <mergeCell ref="H26:M26"/>
    <mergeCell ref="O26:Q26"/>
    <mergeCell ref="T24:U24"/>
    <mergeCell ref="B25:C25"/>
    <mergeCell ref="D25:E25"/>
    <mergeCell ref="F25:G25"/>
    <mergeCell ref="H25:M25"/>
    <mergeCell ref="R26:S26"/>
    <mergeCell ref="F28:G28"/>
    <mergeCell ref="H28:M28"/>
    <mergeCell ref="O28:Q28"/>
    <mergeCell ref="R28:S28"/>
    <mergeCell ref="T26:U26"/>
    <mergeCell ref="R27:S27"/>
    <mergeCell ref="T27:U27"/>
    <mergeCell ref="B27:C27"/>
    <mergeCell ref="D27:E27"/>
    <mergeCell ref="F27:G27"/>
    <mergeCell ref="H27:M27"/>
    <mergeCell ref="O27:Q27"/>
    <mergeCell ref="T28:U28"/>
    <mergeCell ref="T29:U29"/>
    <mergeCell ref="B28:C28"/>
    <mergeCell ref="D28:E28"/>
    <mergeCell ref="H30:M30"/>
    <mergeCell ref="H29:M29"/>
    <mergeCell ref="O29:Q29"/>
    <mergeCell ref="R29:S29"/>
    <mergeCell ref="B31:H31"/>
    <mergeCell ref="J31:O31"/>
    <mergeCell ref="P31:Q31"/>
    <mergeCell ref="B29:C29"/>
    <mergeCell ref="D29:E29"/>
    <mergeCell ref="F29:G29"/>
    <mergeCell ref="B36:E36"/>
    <mergeCell ref="Q36:T36"/>
    <mergeCell ref="B33:E33"/>
    <mergeCell ref="Q33:T33"/>
    <mergeCell ref="B34:E34"/>
    <mergeCell ref="Q34:T34"/>
    <mergeCell ref="B35:E35"/>
    <mergeCell ref="Q35:T35"/>
  </mergeCells>
  <printOptions horizontalCentered="1"/>
  <pageMargins left="0.3937007874015748" right="0.2362204724409449" top="0.5511811023622047" bottom="0.5511811023622047" header="0.31496062992125984" footer="0.31496062992125984"/>
  <pageSetup blackAndWhite="1" horizontalDpi="600" verticalDpi="600" orientation="landscape" paperSize="9" scale="95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0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/>
  <dimension ref="A1:C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421875" style="275" customWidth="1"/>
    <col min="2" max="2" width="13.28125" style="275" customWidth="1"/>
    <col min="3" max="3" width="17.00390625" style="275" customWidth="1"/>
    <col min="4" max="4" width="11.8515625" style="275" customWidth="1"/>
    <col min="5" max="8" width="9.140625" style="275" customWidth="1"/>
    <col min="9" max="9" width="8.8515625" style="0" customWidth="1"/>
    <col min="10" max="16384" width="9.140625" style="275" customWidth="1"/>
  </cols>
  <sheetData>
    <row r="1" spans="1:3" ht="27.75" customHeight="1" thickBot="1">
      <c r="A1" s="576" t="s">
        <v>246</v>
      </c>
      <c r="B1" s="577" t="s">
        <v>247</v>
      </c>
      <c r="C1" s="577" t="s">
        <v>357</v>
      </c>
    </row>
    <row r="2" spans="1:3" ht="12.75">
      <c r="A2" s="411" t="s">
        <v>243</v>
      </c>
      <c r="B2" s="523">
        <v>0.057383</v>
      </c>
      <c r="C2" s="412">
        <v>40179</v>
      </c>
    </row>
    <row r="3" spans="1:3" ht="12.75">
      <c r="A3" s="411" t="s">
        <v>244</v>
      </c>
      <c r="B3" s="524">
        <v>0.059445</v>
      </c>
      <c r="C3" s="412">
        <v>40360</v>
      </c>
    </row>
    <row r="4" spans="1:3" ht="12.75">
      <c r="A4" s="570" t="s">
        <v>482</v>
      </c>
      <c r="B4" s="571">
        <v>0.088817</v>
      </c>
      <c r="C4" s="572">
        <v>42370</v>
      </c>
    </row>
    <row r="5" spans="1:3" ht="12.75">
      <c r="A5" s="570" t="s">
        <v>483</v>
      </c>
      <c r="B5" s="571">
        <v>0.093259</v>
      </c>
      <c r="C5" s="572">
        <v>42552</v>
      </c>
    </row>
    <row r="6" spans="1:3" ht="12.75">
      <c r="A6" s="411" t="s">
        <v>242</v>
      </c>
      <c r="B6" s="524">
        <v>0.068835</v>
      </c>
      <c r="C6" s="412">
        <v>40909</v>
      </c>
    </row>
    <row r="7" spans="1:3" ht="12.75">
      <c r="A7" s="411" t="s">
        <v>245</v>
      </c>
      <c r="B7" s="524">
        <v>0.071589</v>
      </c>
      <c r="C7" s="412">
        <v>41091</v>
      </c>
    </row>
    <row r="8" spans="1:3" ht="12.75">
      <c r="A8" s="570" t="s">
        <v>252</v>
      </c>
      <c r="B8" s="571">
        <v>0.073837</v>
      </c>
      <c r="C8" s="572">
        <v>41275</v>
      </c>
    </row>
    <row r="9" spans="1:3" ht="12.75">
      <c r="A9" s="570" t="s">
        <v>253</v>
      </c>
      <c r="B9" s="571">
        <v>0.076791</v>
      </c>
      <c r="C9" s="572">
        <v>41456</v>
      </c>
    </row>
    <row r="10" spans="1:3" ht="12.75">
      <c r="A10" s="411" t="s">
        <v>298</v>
      </c>
      <c r="B10" s="524">
        <v>0.076998</v>
      </c>
      <c r="C10" s="412">
        <v>41640</v>
      </c>
    </row>
    <row r="11" spans="1:3" ht="12.75">
      <c r="A11" s="411" t="s">
        <v>299</v>
      </c>
      <c r="B11" s="524">
        <v>0.076998</v>
      </c>
      <c r="C11" s="412">
        <v>41821</v>
      </c>
    </row>
    <row r="12" spans="1:3" ht="12.75">
      <c r="A12" s="570" t="s">
        <v>358</v>
      </c>
      <c r="B12" s="571">
        <v>0.079308</v>
      </c>
      <c r="C12" s="572">
        <v>42005</v>
      </c>
    </row>
    <row r="13" spans="1:3" ht="13.5" thickBot="1">
      <c r="A13" s="573" t="s">
        <v>359</v>
      </c>
      <c r="B13" s="574">
        <v>0.081468</v>
      </c>
      <c r="C13" s="575">
        <v>42186</v>
      </c>
    </row>
    <row r="14" s="276" customFormat="1" ht="12.75"/>
  </sheetData>
  <sheetProtection/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1"/>
  <dimension ref="A1:E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28125" style="535" customWidth="1"/>
    <col min="2" max="2" width="40.421875" style="535" customWidth="1"/>
    <col min="3" max="3" width="14.7109375" style="535" customWidth="1"/>
    <col min="4" max="4" width="14.8515625" style="535" customWidth="1"/>
    <col min="5" max="16384" width="9.140625" style="535" customWidth="1"/>
  </cols>
  <sheetData>
    <row r="1" spans="1:5" ht="36.75" customHeight="1" thickBot="1">
      <c r="A1" s="581" t="s">
        <v>378</v>
      </c>
      <c r="B1" s="581" t="s">
        <v>377</v>
      </c>
      <c r="C1" s="582" t="s">
        <v>437</v>
      </c>
      <c r="D1" s="582" t="s">
        <v>438</v>
      </c>
      <c r="E1" s="582" t="s">
        <v>441</v>
      </c>
    </row>
    <row r="2" spans="1:5" ht="12.75">
      <c r="A2" s="583">
        <v>1</v>
      </c>
      <c r="B2" s="584" t="s">
        <v>417</v>
      </c>
      <c r="C2" s="585">
        <v>0.15</v>
      </c>
      <c r="D2" s="585">
        <v>0.1</v>
      </c>
      <c r="E2" s="586" t="s">
        <v>442</v>
      </c>
    </row>
    <row r="3" spans="1:5" ht="12.75">
      <c r="A3" s="587">
        <v>2</v>
      </c>
      <c r="B3" s="588" t="s">
        <v>418</v>
      </c>
      <c r="C3" s="589">
        <v>0.15</v>
      </c>
      <c r="D3" s="589">
        <v>0.1</v>
      </c>
      <c r="E3" s="590" t="s">
        <v>442</v>
      </c>
    </row>
    <row r="4" spans="1:5" ht="12.75">
      <c r="A4" s="587">
        <v>3</v>
      </c>
      <c r="B4" s="588" t="s">
        <v>419</v>
      </c>
      <c r="C4" s="589">
        <v>0.15</v>
      </c>
      <c r="D4" s="589">
        <v>0.1</v>
      </c>
      <c r="E4" s="590" t="s">
        <v>442</v>
      </c>
    </row>
    <row r="5" spans="1:5" ht="12.75">
      <c r="A5" s="587">
        <v>4</v>
      </c>
      <c r="B5" s="588" t="s">
        <v>420</v>
      </c>
      <c r="C5" s="589">
        <v>0.15</v>
      </c>
      <c r="D5" s="589">
        <v>0.1</v>
      </c>
      <c r="E5" s="590" t="s">
        <v>442</v>
      </c>
    </row>
    <row r="6" spans="1:5" ht="12.75">
      <c r="A6" s="587">
        <v>5</v>
      </c>
      <c r="B6" s="588" t="s">
        <v>421</v>
      </c>
      <c r="C6" s="589">
        <v>0.15</v>
      </c>
      <c r="D6" s="589">
        <v>0.1</v>
      </c>
      <c r="E6" s="590" t="s">
        <v>442</v>
      </c>
    </row>
    <row r="7" spans="1:5" ht="12.75">
      <c r="A7" s="587">
        <v>6</v>
      </c>
      <c r="B7" s="588" t="s">
        <v>422</v>
      </c>
      <c r="C7" s="589">
        <v>0.15</v>
      </c>
      <c r="D7" s="589">
        <v>0.1</v>
      </c>
      <c r="E7" s="590" t="s">
        <v>442</v>
      </c>
    </row>
    <row r="8" spans="1:5" ht="12.75">
      <c r="A8" s="587">
        <v>7</v>
      </c>
      <c r="B8" s="588" t="s">
        <v>423</v>
      </c>
      <c r="C8" s="589">
        <v>0.15</v>
      </c>
      <c r="D8" s="589">
        <v>0.1</v>
      </c>
      <c r="E8" s="590" t="s">
        <v>442</v>
      </c>
    </row>
    <row r="9" spans="1:5" ht="12.75">
      <c r="A9" s="587">
        <v>8</v>
      </c>
      <c r="B9" s="591" t="s">
        <v>440</v>
      </c>
      <c r="C9" s="589">
        <v>0.15</v>
      </c>
      <c r="D9" s="589">
        <v>0.1</v>
      </c>
      <c r="E9" s="590" t="s">
        <v>442</v>
      </c>
    </row>
    <row r="10" spans="1:5" ht="12.75">
      <c r="A10" s="587">
        <v>9</v>
      </c>
      <c r="B10" s="588" t="s">
        <v>424</v>
      </c>
      <c r="C10" s="589">
        <v>0.15</v>
      </c>
      <c r="D10" s="589">
        <v>0.1</v>
      </c>
      <c r="E10" s="590" t="s">
        <v>442</v>
      </c>
    </row>
    <row r="11" spans="1:5" ht="12.75">
      <c r="A11" s="587">
        <v>10</v>
      </c>
      <c r="B11" s="588" t="s">
        <v>425</v>
      </c>
      <c r="C11" s="589">
        <v>0.15</v>
      </c>
      <c r="D11" s="589">
        <v>0.1</v>
      </c>
      <c r="E11" s="590" t="s">
        <v>442</v>
      </c>
    </row>
    <row r="12" spans="1:5" ht="12.75">
      <c r="A12" s="587">
        <v>11</v>
      </c>
      <c r="B12" s="588" t="s">
        <v>456</v>
      </c>
      <c r="C12" s="589">
        <v>0.15</v>
      </c>
      <c r="D12" s="589">
        <v>0.1</v>
      </c>
      <c r="E12" s="590" t="s">
        <v>442</v>
      </c>
    </row>
    <row r="13" spans="1:5" ht="12.75">
      <c r="A13" s="587">
        <v>12</v>
      </c>
      <c r="B13" s="588" t="s">
        <v>426</v>
      </c>
      <c r="C13" s="589">
        <v>0.15</v>
      </c>
      <c r="D13" s="589">
        <v>0.1</v>
      </c>
      <c r="E13" s="590" t="s">
        <v>442</v>
      </c>
    </row>
    <row r="14" spans="1:5" ht="12.75">
      <c r="A14" s="587">
        <v>13</v>
      </c>
      <c r="B14" s="588" t="s">
        <v>427</v>
      </c>
      <c r="C14" s="589">
        <v>0.15</v>
      </c>
      <c r="D14" s="589">
        <v>0.1</v>
      </c>
      <c r="E14" s="590" t="s">
        <v>442</v>
      </c>
    </row>
    <row r="15" spans="1:5" ht="12.75">
      <c r="A15" s="587">
        <v>14</v>
      </c>
      <c r="B15" s="588" t="s">
        <v>428</v>
      </c>
      <c r="C15" s="589">
        <v>0.15</v>
      </c>
      <c r="D15" s="589">
        <v>0.1</v>
      </c>
      <c r="E15" s="590" t="s">
        <v>442</v>
      </c>
    </row>
    <row r="16" spans="1:5" ht="12.75">
      <c r="A16" s="587">
        <v>15</v>
      </c>
      <c r="B16" s="588" t="s">
        <v>429</v>
      </c>
      <c r="C16" s="589">
        <v>0.15</v>
      </c>
      <c r="D16" s="589">
        <v>0.1</v>
      </c>
      <c r="E16" s="590" t="s">
        <v>442</v>
      </c>
    </row>
    <row r="17" spans="1:5" ht="12.75">
      <c r="A17" s="587">
        <v>16</v>
      </c>
      <c r="B17" s="588" t="s">
        <v>430</v>
      </c>
      <c r="C17" s="589">
        <v>0.15</v>
      </c>
      <c r="D17" s="589">
        <v>0.1</v>
      </c>
      <c r="E17" s="590" t="s">
        <v>442</v>
      </c>
    </row>
    <row r="18" spans="1:5" ht="12.75">
      <c r="A18" s="587">
        <v>17</v>
      </c>
      <c r="B18" s="588" t="s">
        <v>431</v>
      </c>
      <c r="C18" s="589">
        <v>0.15</v>
      </c>
      <c r="D18" s="589">
        <v>0.1</v>
      </c>
      <c r="E18" s="590" t="s">
        <v>442</v>
      </c>
    </row>
    <row r="19" spans="1:5" ht="13.5" thickBot="1">
      <c r="A19" s="587">
        <v>18</v>
      </c>
      <c r="B19" s="588" t="s">
        <v>432</v>
      </c>
      <c r="C19" s="589">
        <v>0.15</v>
      </c>
      <c r="D19" s="589">
        <v>0.1</v>
      </c>
      <c r="E19" s="590" t="s">
        <v>442</v>
      </c>
    </row>
    <row r="20" spans="1:5" ht="12.75">
      <c r="A20" s="583">
        <v>19</v>
      </c>
      <c r="B20" s="594" t="s">
        <v>433</v>
      </c>
      <c r="C20" s="595">
        <v>0.12</v>
      </c>
      <c r="D20" s="595">
        <v>0.08</v>
      </c>
      <c r="E20" s="586" t="s">
        <v>443</v>
      </c>
    </row>
    <row r="21" spans="1:5" ht="12.75">
      <c r="A21" s="587">
        <v>20</v>
      </c>
      <c r="B21" s="596" t="s">
        <v>434</v>
      </c>
      <c r="C21" s="597">
        <v>0.12</v>
      </c>
      <c r="D21" s="597">
        <v>0.08</v>
      </c>
      <c r="E21" s="590" t="s">
        <v>443</v>
      </c>
    </row>
    <row r="22" spans="1:5" ht="12.75">
      <c r="A22" s="587">
        <v>21</v>
      </c>
      <c r="B22" s="596" t="s">
        <v>435</v>
      </c>
      <c r="C22" s="597">
        <v>0.12</v>
      </c>
      <c r="D22" s="597">
        <v>0.08</v>
      </c>
      <c r="E22" s="590" t="s">
        <v>443</v>
      </c>
    </row>
    <row r="23" spans="1:5" ht="12.75">
      <c r="A23" s="587">
        <v>22</v>
      </c>
      <c r="B23" s="596" t="s">
        <v>436</v>
      </c>
      <c r="C23" s="597">
        <v>0.12</v>
      </c>
      <c r="D23" s="597">
        <v>0.08</v>
      </c>
      <c r="E23" s="590" t="s">
        <v>443</v>
      </c>
    </row>
    <row r="24" spans="1:5" ht="12.75">
      <c r="A24" s="587">
        <v>23</v>
      </c>
      <c r="B24" s="596" t="s">
        <v>387</v>
      </c>
      <c r="C24" s="597">
        <v>0.12</v>
      </c>
      <c r="D24" s="597">
        <v>0.08</v>
      </c>
      <c r="E24" s="590" t="s">
        <v>443</v>
      </c>
    </row>
    <row r="25" spans="1:5" ht="12.75">
      <c r="A25" s="587">
        <v>24</v>
      </c>
      <c r="B25" s="596" t="s">
        <v>388</v>
      </c>
      <c r="C25" s="597">
        <v>0.12</v>
      </c>
      <c r="D25" s="597">
        <v>0.08</v>
      </c>
      <c r="E25" s="590" t="s">
        <v>443</v>
      </c>
    </row>
    <row r="26" spans="1:5" ht="12.75">
      <c r="A26" s="587">
        <v>25</v>
      </c>
      <c r="B26" s="596" t="s">
        <v>389</v>
      </c>
      <c r="C26" s="597">
        <v>0.12</v>
      </c>
      <c r="D26" s="597">
        <v>0.08</v>
      </c>
      <c r="E26" s="590" t="s">
        <v>443</v>
      </c>
    </row>
    <row r="27" spans="1:5" ht="12.75">
      <c r="A27" s="587">
        <v>26</v>
      </c>
      <c r="B27" s="596" t="s">
        <v>390</v>
      </c>
      <c r="C27" s="597">
        <v>0.12</v>
      </c>
      <c r="D27" s="597">
        <v>0.08</v>
      </c>
      <c r="E27" s="590" t="s">
        <v>443</v>
      </c>
    </row>
    <row r="28" spans="1:5" ht="12.75">
      <c r="A28" s="587">
        <v>27</v>
      </c>
      <c r="B28" s="596" t="s">
        <v>391</v>
      </c>
      <c r="C28" s="597">
        <v>0.12</v>
      </c>
      <c r="D28" s="597">
        <v>0.08</v>
      </c>
      <c r="E28" s="590" t="s">
        <v>443</v>
      </c>
    </row>
    <row r="29" spans="1:5" ht="12.75">
      <c r="A29" s="587">
        <v>28</v>
      </c>
      <c r="B29" s="596" t="s">
        <v>392</v>
      </c>
      <c r="C29" s="597">
        <v>0.12</v>
      </c>
      <c r="D29" s="597">
        <v>0.08</v>
      </c>
      <c r="E29" s="590" t="s">
        <v>443</v>
      </c>
    </row>
    <row r="30" spans="1:5" ht="13.5" thickBot="1">
      <c r="A30" s="592">
        <v>29</v>
      </c>
      <c r="B30" s="598" t="s">
        <v>393</v>
      </c>
      <c r="C30" s="599">
        <v>0.12</v>
      </c>
      <c r="D30" s="599">
        <v>0.08</v>
      </c>
      <c r="E30" s="593" t="s">
        <v>443</v>
      </c>
    </row>
    <row r="31" spans="1:5" ht="12.75">
      <c r="A31" s="583">
        <v>30</v>
      </c>
      <c r="B31" s="600" t="s">
        <v>394</v>
      </c>
      <c r="C31" s="601">
        <v>0.1</v>
      </c>
      <c r="D31" s="601">
        <v>0.07</v>
      </c>
      <c r="E31" s="586" t="s">
        <v>444</v>
      </c>
    </row>
    <row r="32" spans="1:5" ht="12.75">
      <c r="A32" s="587">
        <v>31</v>
      </c>
      <c r="B32" s="602" t="s">
        <v>395</v>
      </c>
      <c r="C32" s="603">
        <v>0.1</v>
      </c>
      <c r="D32" s="603">
        <v>0.07</v>
      </c>
      <c r="E32" s="590" t="s">
        <v>444</v>
      </c>
    </row>
    <row r="33" spans="1:5" ht="12.75">
      <c r="A33" s="587">
        <v>32</v>
      </c>
      <c r="B33" s="602" t="s">
        <v>396</v>
      </c>
      <c r="C33" s="603">
        <v>0.1</v>
      </c>
      <c r="D33" s="603">
        <v>0.07</v>
      </c>
      <c r="E33" s="590" t="s">
        <v>444</v>
      </c>
    </row>
    <row r="34" spans="1:5" ht="12.75">
      <c r="A34" s="587">
        <v>33</v>
      </c>
      <c r="B34" s="602" t="s">
        <v>439</v>
      </c>
      <c r="C34" s="603">
        <v>0.1</v>
      </c>
      <c r="D34" s="603">
        <v>0.07</v>
      </c>
      <c r="E34" s="590" t="s">
        <v>444</v>
      </c>
    </row>
    <row r="35" spans="1:5" ht="12.75">
      <c r="A35" s="587">
        <v>34</v>
      </c>
      <c r="B35" s="602" t="s">
        <v>397</v>
      </c>
      <c r="C35" s="603">
        <v>0.1</v>
      </c>
      <c r="D35" s="603">
        <v>0.07</v>
      </c>
      <c r="E35" s="590" t="s">
        <v>444</v>
      </c>
    </row>
    <row r="36" spans="1:5" ht="13.5" thickBot="1">
      <c r="A36" s="592">
        <v>35</v>
      </c>
      <c r="B36" s="604" t="s">
        <v>380</v>
      </c>
      <c r="C36" s="605">
        <v>0.1</v>
      </c>
      <c r="D36" s="605">
        <v>0.07</v>
      </c>
      <c r="E36" s="593" t="s">
        <v>444</v>
      </c>
    </row>
    <row r="37" spans="1:5" ht="12.75">
      <c r="A37" s="583">
        <v>36</v>
      </c>
      <c r="B37" s="606" t="s">
        <v>398</v>
      </c>
      <c r="C37" s="607">
        <v>0.09</v>
      </c>
      <c r="D37" s="607">
        <v>0.06</v>
      </c>
      <c r="E37" s="586" t="s">
        <v>445</v>
      </c>
    </row>
    <row r="38" spans="1:5" ht="12.75">
      <c r="A38" s="587">
        <v>37</v>
      </c>
      <c r="B38" s="609" t="s">
        <v>447</v>
      </c>
      <c r="C38" s="608">
        <v>0.09</v>
      </c>
      <c r="D38" s="608">
        <v>0.06</v>
      </c>
      <c r="E38" s="590" t="s">
        <v>445</v>
      </c>
    </row>
    <row r="39" spans="1:5" ht="12.75">
      <c r="A39" s="587">
        <v>38</v>
      </c>
      <c r="B39" s="609" t="s">
        <v>399</v>
      </c>
      <c r="C39" s="608">
        <v>0.09</v>
      </c>
      <c r="D39" s="608">
        <v>0.06</v>
      </c>
      <c r="E39" s="590" t="s">
        <v>445</v>
      </c>
    </row>
    <row r="40" spans="1:5" ht="12.75">
      <c r="A40" s="587">
        <v>39</v>
      </c>
      <c r="B40" s="609" t="s">
        <v>400</v>
      </c>
      <c r="C40" s="608">
        <v>0.09</v>
      </c>
      <c r="D40" s="608">
        <v>0.06</v>
      </c>
      <c r="E40" s="590" t="s">
        <v>445</v>
      </c>
    </row>
    <row r="41" spans="1:5" ht="12.75">
      <c r="A41" s="587">
        <v>40</v>
      </c>
      <c r="B41" s="609" t="s">
        <v>401</v>
      </c>
      <c r="C41" s="608">
        <v>0.09</v>
      </c>
      <c r="D41" s="608">
        <v>0.06</v>
      </c>
      <c r="E41" s="590" t="s">
        <v>445</v>
      </c>
    </row>
    <row r="42" spans="1:5" ht="12.75">
      <c r="A42" s="587">
        <v>41</v>
      </c>
      <c r="B42" s="609" t="s">
        <v>402</v>
      </c>
      <c r="C42" s="608">
        <v>0.09</v>
      </c>
      <c r="D42" s="608">
        <v>0.06</v>
      </c>
      <c r="E42" s="590" t="s">
        <v>445</v>
      </c>
    </row>
    <row r="43" spans="1:5" ht="13.5" thickBot="1">
      <c r="A43" s="592">
        <v>42</v>
      </c>
      <c r="B43" s="610" t="s">
        <v>403</v>
      </c>
      <c r="C43" s="611">
        <v>0.09</v>
      </c>
      <c r="D43" s="611">
        <v>0.06</v>
      </c>
      <c r="E43" s="593" t="s">
        <v>445</v>
      </c>
    </row>
    <row r="44" spans="1:5" ht="12.75">
      <c r="A44" s="583">
        <v>43</v>
      </c>
      <c r="B44" s="612" t="s">
        <v>404</v>
      </c>
      <c r="C44" s="613">
        <v>0.06</v>
      </c>
      <c r="D44" s="613">
        <v>0.04</v>
      </c>
      <c r="E44" s="586" t="s">
        <v>446</v>
      </c>
    </row>
    <row r="45" spans="1:5" ht="12.75">
      <c r="A45" s="587">
        <v>44</v>
      </c>
      <c r="B45" s="614" t="s">
        <v>405</v>
      </c>
      <c r="C45" s="615">
        <v>0.06</v>
      </c>
      <c r="D45" s="615">
        <v>0.04</v>
      </c>
      <c r="E45" s="590" t="s">
        <v>446</v>
      </c>
    </row>
    <row r="46" spans="1:5" ht="12.75">
      <c r="A46" s="587">
        <v>45</v>
      </c>
      <c r="B46" s="614" t="s">
        <v>406</v>
      </c>
      <c r="C46" s="615">
        <v>0.06</v>
      </c>
      <c r="D46" s="615">
        <v>0.04</v>
      </c>
      <c r="E46" s="590" t="s">
        <v>446</v>
      </c>
    </row>
    <row r="47" spans="1:5" ht="12.75">
      <c r="A47" s="587">
        <v>46</v>
      </c>
      <c r="B47" s="614" t="s">
        <v>407</v>
      </c>
      <c r="C47" s="615">
        <v>0.06</v>
      </c>
      <c r="D47" s="615">
        <v>0.04</v>
      </c>
      <c r="E47" s="590" t="s">
        <v>446</v>
      </c>
    </row>
    <row r="48" spans="1:5" ht="12.75">
      <c r="A48" s="587">
        <v>47</v>
      </c>
      <c r="B48" s="614" t="s">
        <v>408</v>
      </c>
      <c r="C48" s="615">
        <v>0.06</v>
      </c>
      <c r="D48" s="615">
        <v>0.04</v>
      </c>
      <c r="E48" s="590" t="s">
        <v>446</v>
      </c>
    </row>
    <row r="49" spans="1:5" ht="12.75">
      <c r="A49" s="587">
        <v>48</v>
      </c>
      <c r="B49" s="614" t="s">
        <v>409</v>
      </c>
      <c r="C49" s="615">
        <v>0.06</v>
      </c>
      <c r="D49" s="615">
        <v>0.04</v>
      </c>
      <c r="E49" s="590" t="s">
        <v>446</v>
      </c>
    </row>
    <row r="50" spans="1:5" ht="12.75">
      <c r="A50" s="587">
        <v>49</v>
      </c>
      <c r="B50" s="614" t="s">
        <v>410</v>
      </c>
      <c r="C50" s="615">
        <v>0.06</v>
      </c>
      <c r="D50" s="615">
        <v>0.04</v>
      </c>
      <c r="E50" s="590" t="s">
        <v>446</v>
      </c>
    </row>
    <row r="51" spans="1:5" ht="12.75">
      <c r="A51" s="587">
        <v>50</v>
      </c>
      <c r="B51" s="614" t="s">
        <v>411</v>
      </c>
      <c r="C51" s="615">
        <v>0.06</v>
      </c>
      <c r="D51" s="615">
        <v>0.04</v>
      </c>
      <c r="E51" s="590" t="s">
        <v>446</v>
      </c>
    </row>
    <row r="52" spans="1:5" ht="12.75">
      <c r="A52" s="587">
        <v>51</v>
      </c>
      <c r="B52" s="614" t="s">
        <v>412</v>
      </c>
      <c r="C52" s="615">
        <v>0.06</v>
      </c>
      <c r="D52" s="615">
        <v>0.04</v>
      </c>
      <c r="E52" s="590" t="s">
        <v>446</v>
      </c>
    </row>
    <row r="53" spans="1:5" ht="12.75">
      <c r="A53" s="587">
        <v>52</v>
      </c>
      <c r="B53" s="614" t="s">
        <v>413</v>
      </c>
      <c r="C53" s="615">
        <v>0.06</v>
      </c>
      <c r="D53" s="615">
        <v>0.04</v>
      </c>
      <c r="E53" s="590" t="s">
        <v>446</v>
      </c>
    </row>
    <row r="54" spans="1:5" ht="12.75">
      <c r="A54" s="587">
        <v>53</v>
      </c>
      <c r="B54" s="614" t="s">
        <v>414</v>
      </c>
      <c r="C54" s="615">
        <v>0.06</v>
      </c>
      <c r="D54" s="615">
        <v>0.04</v>
      </c>
      <c r="E54" s="590" t="s">
        <v>446</v>
      </c>
    </row>
    <row r="55" spans="1:5" ht="12.75">
      <c r="A55" s="587">
        <v>54</v>
      </c>
      <c r="B55" s="614" t="s">
        <v>415</v>
      </c>
      <c r="C55" s="615">
        <v>0.06</v>
      </c>
      <c r="D55" s="615">
        <v>0.04</v>
      </c>
      <c r="E55" s="590" t="s">
        <v>446</v>
      </c>
    </row>
    <row r="56" spans="1:5" ht="13.5" thickBot="1">
      <c r="A56" s="592">
        <v>55</v>
      </c>
      <c r="B56" s="616" t="s">
        <v>416</v>
      </c>
      <c r="C56" s="617">
        <v>0.06</v>
      </c>
      <c r="D56" s="617">
        <v>0.04</v>
      </c>
      <c r="E56" s="593" t="s">
        <v>446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15"/>
  <dimension ref="A1:X20"/>
  <sheetViews>
    <sheetView showGridLines="0" tabSelected="1" zoomScale="85" zoomScaleNormal="85" zoomScalePageLayoutView="0" workbookViewId="0" topLeftCell="A1">
      <selection activeCell="Q14" sqref="Q14"/>
    </sheetView>
  </sheetViews>
  <sheetFormatPr defaultColWidth="9.140625" defaultRowHeight="12.75"/>
  <cols>
    <col min="1" max="1" width="4.140625" style="269" customWidth="1"/>
    <col min="2" max="2" width="62.57421875" style="269" customWidth="1"/>
    <col min="3" max="3" width="6.8515625" style="269" customWidth="1"/>
    <col min="4" max="7" width="4.421875" style="269" customWidth="1"/>
    <col min="8" max="8" width="5.7109375" style="269" customWidth="1"/>
    <col min="9" max="11" width="4.421875" style="269" customWidth="1"/>
    <col min="12" max="12" width="7.421875" style="269" customWidth="1"/>
    <col min="13" max="24" width="4.421875" style="269" customWidth="1"/>
    <col min="25" max="16384" width="9.140625" style="269" customWidth="1"/>
  </cols>
  <sheetData>
    <row r="1" spans="1:24" s="253" customFormat="1" ht="15">
      <c r="A1" s="639" t="s">
        <v>131</v>
      </c>
      <c r="B1" s="640" t="s">
        <v>161</v>
      </c>
      <c r="C1" s="248" t="s">
        <v>4</v>
      </c>
      <c r="D1" s="249" t="s">
        <v>239</v>
      </c>
      <c r="E1" s="249"/>
      <c r="F1" s="249"/>
      <c r="G1" s="249"/>
      <c r="H1" s="641" t="s">
        <v>53</v>
      </c>
      <c r="I1" s="642"/>
      <c r="J1" s="642"/>
      <c r="K1" s="643"/>
      <c r="L1" s="250" t="s">
        <v>132</v>
      </c>
      <c r="M1" s="251" t="s">
        <v>240</v>
      </c>
      <c r="N1" s="251"/>
      <c r="O1" s="251"/>
      <c r="P1" s="251"/>
      <c r="Q1" s="250" t="s">
        <v>241</v>
      </c>
      <c r="R1" s="250"/>
      <c r="S1" s="250"/>
      <c r="T1" s="250"/>
      <c r="U1" s="252" t="s">
        <v>160</v>
      </c>
      <c r="V1" s="252"/>
      <c r="W1" s="252"/>
      <c r="X1" s="252"/>
    </row>
    <row r="2" spans="1:24" s="259" customFormat="1" ht="18.75" customHeight="1">
      <c r="A2" s="639"/>
      <c r="B2" s="640"/>
      <c r="C2" s="248" t="s">
        <v>5</v>
      </c>
      <c r="D2" s="254">
        <v>1</v>
      </c>
      <c r="E2" s="254">
        <v>2</v>
      </c>
      <c r="F2" s="254">
        <v>3</v>
      </c>
      <c r="G2" s="254">
        <v>4</v>
      </c>
      <c r="H2" s="255">
        <v>1</v>
      </c>
      <c r="I2" s="255">
        <v>2</v>
      </c>
      <c r="J2" s="255">
        <v>3</v>
      </c>
      <c r="K2" s="255">
        <v>4</v>
      </c>
      <c r="L2" s="256">
        <v>1</v>
      </c>
      <c r="M2" s="257">
        <v>1</v>
      </c>
      <c r="N2" s="257">
        <v>2</v>
      </c>
      <c r="O2" s="257">
        <v>3</v>
      </c>
      <c r="P2" s="257">
        <v>4</v>
      </c>
      <c r="Q2" s="256">
        <v>1</v>
      </c>
      <c r="R2" s="256">
        <v>2</v>
      </c>
      <c r="S2" s="256">
        <v>3</v>
      </c>
      <c r="T2" s="256">
        <v>4</v>
      </c>
      <c r="U2" s="258">
        <v>1</v>
      </c>
      <c r="V2" s="258">
        <v>2</v>
      </c>
      <c r="W2" s="258">
        <v>3</v>
      </c>
      <c r="X2" s="258">
        <v>4</v>
      </c>
    </row>
    <row r="3" spans="1:24" ht="15.75">
      <c r="A3" s="260">
        <v>1</v>
      </c>
      <c r="B3" s="285" t="s">
        <v>254</v>
      </c>
      <c r="C3" s="261">
        <v>290</v>
      </c>
      <c r="D3" s="286" t="s">
        <v>230</v>
      </c>
      <c r="E3" s="287" t="s">
        <v>26</v>
      </c>
      <c r="F3" s="287" t="s">
        <v>231</v>
      </c>
      <c r="G3" s="288" t="s">
        <v>232</v>
      </c>
      <c r="H3" s="289" t="s">
        <v>26</v>
      </c>
      <c r="I3" s="290">
        <v>3</v>
      </c>
      <c r="J3" s="290">
        <v>9</v>
      </c>
      <c r="K3" s="291" t="s">
        <v>231</v>
      </c>
      <c r="L3" s="262">
        <v>1</v>
      </c>
      <c r="M3" s="263">
        <v>1</v>
      </c>
      <c r="N3" s="264">
        <v>1</v>
      </c>
      <c r="O3" s="264">
        <v>2</v>
      </c>
      <c r="P3" s="263">
        <v>1</v>
      </c>
      <c r="Q3" s="265">
        <v>1</v>
      </c>
      <c r="R3" s="266">
        <v>5</v>
      </c>
      <c r="S3" s="266">
        <v>1</v>
      </c>
      <c r="T3" s="265">
        <v>1</v>
      </c>
      <c r="U3" s="267">
        <v>1</v>
      </c>
      <c r="V3" s="268">
        <v>12</v>
      </c>
      <c r="W3" s="268">
        <v>1</v>
      </c>
      <c r="X3" s="267">
        <v>0</v>
      </c>
    </row>
    <row r="4" spans="1:24" ht="15.75">
      <c r="A4" s="260">
        <v>2</v>
      </c>
      <c r="B4" s="569" t="s">
        <v>255</v>
      </c>
      <c r="C4" s="261">
        <v>290</v>
      </c>
      <c r="D4" s="292" t="s">
        <v>230</v>
      </c>
      <c r="E4" s="293" t="s">
        <v>26</v>
      </c>
      <c r="F4" s="293" t="s">
        <v>233</v>
      </c>
      <c r="G4" s="294" t="s">
        <v>232</v>
      </c>
      <c r="H4" s="295">
        <v>9</v>
      </c>
      <c r="I4" s="290">
        <v>1</v>
      </c>
      <c r="J4" s="290">
        <v>1</v>
      </c>
      <c r="K4" s="291" t="s">
        <v>231</v>
      </c>
      <c r="L4" s="262">
        <v>1</v>
      </c>
      <c r="M4" s="263">
        <v>1</v>
      </c>
      <c r="N4" s="264">
        <v>1</v>
      </c>
      <c r="O4" s="264">
        <v>2</v>
      </c>
      <c r="P4" s="263">
        <v>1</v>
      </c>
      <c r="Q4" s="265">
        <v>1</v>
      </c>
      <c r="R4" s="266">
        <v>5</v>
      </c>
      <c r="S4" s="266">
        <v>1</v>
      </c>
      <c r="T4" s="265">
        <v>1</v>
      </c>
      <c r="U4" s="267">
        <v>1</v>
      </c>
      <c r="V4" s="268">
        <v>12</v>
      </c>
      <c r="W4" s="268">
        <v>1</v>
      </c>
      <c r="X4" s="267">
        <v>0</v>
      </c>
    </row>
    <row r="5" spans="1:24" ht="15.75">
      <c r="A5" s="260">
        <v>3</v>
      </c>
      <c r="B5" s="285" t="s">
        <v>256</v>
      </c>
      <c r="C5" s="261">
        <v>290</v>
      </c>
      <c r="D5" s="292" t="s">
        <v>230</v>
      </c>
      <c r="E5" s="293" t="s">
        <v>26</v>
      </c>
      <c r="F5" s="293" t="s">
        <v>234</v>
      </c>
      <c r="G5" s="294" t="s">
        <v>232</v>
      </c>
      <c r="H5" s="295">
        <v>9</v>
      </c>
      <c r="I5" s="290">
        <v>2</v>
      </c>
      <c r="J5" s="290">
        <v>1</v>
      </c>
      <c r="K5" s="291" t="s">
        <v>231</v>
      </c>
      <c r="L5" s="262">
        <v>1</v>
      </c>
      <c r="M5" s="263">
        <v>1</v>
      </c>
      <c r="N5" s="264">
        <v>1</v>
      </c>
      <c r="O5" s="264">
        <v>2</v>
      </c>
      <c r="P5" s="263">
        <v>1</v>
      </c>
      <c r="Q5" s="265">
        <v>1</v>
      </c>
      <c r="R5" s="266">
        <v>5</v>
      </c>
      <c r="S5" s="266">
        <v>1</v>
      </c>
      <c r="T5" s="265">
        <v>1</v>
      </c>
      <c r="U5" s="267">
        <v>1</v>
      </c>
      <c r="V5" s="268">
        <v>12</v>
      </c>
      <c r="W5" s="268">
        <v>1</v>
      </c>
      <c r="X5" s="267">
        <v>0</v>
      </c>
    </row>
    <row r="6" spans="1:24" ht="15.75">
      <c r="A6" s="260">
        <v>4</v>
      </c>
      <c r="B6" s="569" t="s">
        <v>257</v>
      </c>
      <c r="C6" s="261">
        <v>290</v>
      </c>
      <c r="D6" s="292" t="s">
        <v>230</v>
      </c>
      <c r="E6" s="293" t="s">
        <v>26</v>
      </c>
      <c r="F6" s="293" t="s">
        <v>235</v>
      </c>
      <c r="G6" s="294" t="s">
        <v>232</v>
      </c>
      <c r="H6" s="295">
        <v>9</v>
      </c>
      <c r="I6" s="290">
        <v>2</v>
      </c>
      <c r="J6" s="290">
        <v>2</v>
      </c>
      <c r="K6" s="291" t="s">
        <v>231</v>
      </c>
      <c r="L6" s="262">
        <v>1</v>
      </c>
      <c r="M6" s="263">
        <v>1</v>
      </c>
      <c r="N6" s="264">
        <v>1</v>
      </c>
      <c r="O6" s="264">
        <v>2</v>
      </c>
      <c r="P6" s="263">
        <v>1</v>
      </c>
      <c r="Q6" s="265">
        <v>1</v>
      </c>
      <c r="R6" s="266">
        <v>5</v>
      </c>
      <c r="S6" s="266">
        <v>1</v>
      </c>
      <c r="T6" s="265">
        <v>1</v>
      </c>
      <c r="U6" s="267">
        <v>1</v>
      </c>
      <c r="V6" s="268">
        <v>12</v>
      </c>
      <c r="W6" s="268">
        <v>1</v>
      </c>
      <c r="X6" s="267">
        <v>0</v>
      </c>
    </row>
    <row r="7" spans="1:24" ht="15.75">
      <c r="A7" s="260">
        <v>5</v>
      </c>
      <c r="B7" s="285" t="s">
        <v>258</v>
      </c>
      <c r="C7" s="261">
        <v>290</v>
      </c>
      <c r="D7" s="296" t="s">
        <v>230</v>
      </c>
      <c r="E7" s="297" t="s">
        <v>26</v>
      </c>
      <c r="F7" s="297" t="s">
        <v>236</v>
      </c>
      <c r="G7" s="298" t="s">
        <v>232</v>
      </c>
      <c r="H7" s="295">
        <v>9</v>
      </c>
      <c r="I7" s="290">
        <v>2</v>
      </c>
      <c r="J7" s="290">
        <v>2</v>
      </c>
      <c r="K7" s="291" t="s">
        <v>231</v>
      </c>
      <c r="L7" s="262">
        <v>1</v>
      </c>
      <c r="M7" s="263">
        <v>1</v>
      </c>
      <c r="N7" s="264">
        <v>1</v>
      </c>
      <c r="O7" s="264">
        <v>2</v>
      </c>
      <c r="P7" s="263">
        <v>1</v>
      </c>
      <c r="Q7" s="265">
        <v>1</v>
      </c>
      <c r="R7" s="266">
        <v>5</v>
      </c>
      <c r="S7" s="266">
        <v>1</v>
      </c>
      <c r="T7" s="265">
        <v>1</v>
      </c>
      <c r="U7" s="267">
        <v>1</v>
      </c>
      <c r="V7" s="268">
        <v>12</v>
      </c>
      <c r="W7" s="268">
        <v>1</v>
      </c>
      <c r="X7" s="267">
        <v>0</v>
      </c>
    </row>
    <row r="8" spans="1:24" ht="15.75">
      <c r="A8" s="260">
        <v>6</v>
      </c>
      <c r="B8" s="569" t="s">
        <v>259</v>
      </c>
      <c r="C8" s="261">
        <v>290</v>
      </c>
      <c r="D8" s="296" t="s">
        <v>230</v>
      </c>
      <c r="E8" s="297" t="s">
        <v>26</v>
      </c>
      <c r="F8" s="297" t="s">
        <v>237</v>
      </c>
      <c r="G8" s="298" t="s">
        <v>232</v>
      </c>
      <c r="H8" s="295">
        <v>9</v>
      </c>
      <c r="I8" s="290">
        <v>5</v>
      </c>
      <c r="J8" s="290">
        <v>0</v>
      </c>
      <c r="K8" s="291" t="s">
        <v>231</v>
      </c>
      <c r="L8" s="262">
        <v>1</v>
      </c>
      <c r="M8" s="263">
        <v>1</v>
      </c>
      <c r="N8" s="264">
        <v>1</v>
      </c>
      <c r="O8" s="264">
        <v>2</v>
      </c>
      <c r="P8" s="263">
        <v>1</v>
      </c>
      <c r="Q8" s="265">
        <v>1</v>
      </c>
      <c r="R8" s="266">
        <v>5</v>
      </c>
      <c r="S8" s="266">
        <v>1</v>
      </c>
      <c r="T8" s="265">
        <v>1</v>
      </c>
      <c r="U8" s="267">
        <v>1</v>
      </c>
      <c r="V8" s="268">
        <v>12</v>
      </c>
      <c r="W8" s="268">
        <v>1</v>
      </c>
      <c r="X8" s="267">
        <v>0</v>
      </c>
    </row>
    <row r="9" spans="1:24" ht="16.5" thickBot="1">
      <c r="A9" s="260">
        <v>7</v>
      </c>
      <c r="B9" s="285" t="s">
        <v>260</v>
      </c>
      <c r="C9" s="261">
        <v>290</v>
      </c>
      <c r="D9" s="299" t="s">
        <v>230</v>
      </c>
      <c r="E9" s="300" t="s">
        <v>26</v>
      </c>
      <c r="F9" s="300" t="s">
        <v>238</v>
      </c>
      <c r="G9" s="301" t="s">
        <v>232</v>
      </c>
      <c r="H9" s="302">
        <v>9</v>
      </c>
      <c r="I9" s="303">
        <v>9</v>
      </c>
      <c r="J9" s="303">
        <v>9</v>
      </c>
      <c r="K9" s="304" t="s">
        <v>231</v>
      </c>
      <c r="L9" s="262">
        <v>1</v>
      </c>
      <c r="M9" s="263">
        <v>1</v>
      </c>
      <c r="N9" s="264">
        <v>1</v>
      </c>
      <c r="O9" s="264">
        <v>2</v>
      </c>
      <c r="P9" s="263">
        <v>1</v>
      </c>
      <c r="Q9" s="265">
        <v>1</v>
      </c>
      <c r="R9" s="266">
        <v>5</v>
      </c>
      <c r="S9" s="266">
        <v>1</v>
      </c>
      <c r="T9" s="265">
        <v>1</v>
      </c>
      <c r="U9" s="267">
        <v>1</v>
      </c>
      <c r="V9" s="268">
        <v>12</v>
      </c>
      <c r="W9" s="268">
        <v>1</v>
      </c>
      <c r="X9" s="267">
        <v>0</v>
      </c>
    </row>
    <row r="10" spans="1:24" ht="19.5" customHeight="1">
      <c r="A10" s="260"/>
      <c r="B10" s="270"/>
      <c r="C10" s="261"/>
      <c r="D10" s="271"/>
      <c r="E10" s="271"/>
      <c r="F10" s="271"/>
      <c r="G10" s="271"/>
      <c r="H10" s="272"/>
      <c r="I10" s="273"/>
      <c r="J10" s="273"/>
      <c r="K10" s="272"/>
      <c r="L10" s="262"/>
      <c r="M10" s="263"/>
      <c r="N10" s="264"/>
      <c r="O10" s="264"/>
      <c r="P10" s="263"/>
      <c r="Q10" s="265"/>
      <c r="R10" s="266"/>
      <c r="S10" s="266"/>
      <c r="T10" s="265"/>
      <c r="U10" s="267"/>
      <c r="V10" s="268"/>
      <c r="W10" s="268"/>
      <c r="X10" s="267"/>
    </row>
    <row r="11" ht="19.5" customHeight="1"/>
    <row r="12" ht="19.5" customHeight="1"/>
    <row r="20" ht="15">
      <c r="C20" s="274"/>
    </row>
  </sheetData>
  <sheetProtection/>
  <mergeCells count="3">
    <mergeCell ref="A1:A2"/>
    <mergeCell ref="B1:B2"/>
    <mergeCell ref="H1:K1"/>
  </mergeCells>
  <printOptions horizontalCentered="1" verticalCentered="1"/>
  <pageMargins left="0.35433070866141736" right="0.1968503937007874" top="0.5905511811023623" bottom="0.5905511811023623" header="0" footer="0"/>
  <pageSetup blackAndWhite="1" horizontalDpi="200" verticalDpi="200" orientation="portrait" paperSize="9" scale="7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3">
    <tabColor indexed="10"/>
  </sheetPr>
  <dimension ref="A1:S1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0" width="9.140625" style="79" customWidth="1"/>
    <col min="11" max="11" width="7.421875" style="79" customWidth="1"/>
    <col min="12" max="12" width="2.00390625" style="79" customWidth="1"/>
    <col min="13" max="13" width="11.28125" style="79" customWidth="1"/>
    <col min="14" max="14" width="9.140625" style="79" customWidth="1"/>
    <col min="15" max="15" width="10.7109375" style="79" customWidth="1"/>
    <col min="16" max="16" width="12.8515625" style="79" customWidth="1"/>
    <col min="17" max="17" width="9.140625" style="79" customWidth="1"/>
    <col min="18" max="18" width="10.8515625" style="79" customWidth="1"/>
    <col min="19" max="16384" width="9.140625" style="79" customWidth="1"/>
  </cols>
  <sheetData>
    <row r="1" spans="1:19" ht="7.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3.5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646" t="s">
        <v>289</v>
      </c>
      <c r="N2" s="647"/>
      <c r="O2" s="647"/>
      <c r="P2" s="647"/>
      <c r="Q2" s="647"/>
      <c r="R2" s="648"/>
      <c r="S2" s="208"/>
    </row>
    <row r="3" spans="1:19" ht="13.5" thickBo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428" t="s">
        <v>290</v>
      </c>
      <c r="N3" s="414" t="s">
        <v>263</v>
      </c>
      <c r="O3" s="415" t="s">
        <v>291</v>
      </c>
      <c r="P3" s="416"/>
      <c r="Q3" s="416"/>
      <c r="R3" s="417"/>
      <c r="S3" s="208"/>
    </row>
    <row r="4" spans="1:19" ht="12.7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418"/>
      <c r="N4" s="416"/>
      <c r="O4" s="415" t="s">
        <v>292</v>
      </c>
      <c r="P4" s="416"/>
      <c r="Q4" s="416"/>
      <c r="R4" s="417"/>
      <c r="S4" s="208"/>
    </row>
    <row r="5" spans="1:19" ht="13.5" thickBo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419" t="s">
        <v>264</v>
      </c>
      <c r="N5" s="416"/>
      <c r="O5" s="416"/>
      <c r="P5" s="416"/>
      <c r="Q5" s="416"/>
      <c r="R5" s="417"/>
      <c r="S5" s="208"/>
    </row>
    <row r="6" spans="1:19" ht="13.5" thickBo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644" t="s">
        <v>265</v>
      </c>
      <c r="N6" s="645"/>
      <c r="O6" s="429" t="s">
        <v>266</v>
      </c>
      <c r="P6" s="416"/>
      <c r="Q6" s="416"/>
      <c r="R6" s="417"/>
      <c r="S6" s="208"/>
    </row>
    <row r="7" spans="1:19" ht="12.75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638" t="s">
        <v>484</v>
      </c>
      <c r="N7" s="416"/>
      <c r="O7" s="416"/>
      <c r="P7" s="416"/>
      <c r="Q7" s="416"/>
      <c r="R7" s="417"/>
      <c r="S7" s="208"/>
    </row>
    <row r="8" spans="1:19" ht="12.75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420" t="s">
        <v>267</v>
      </c>
      <c r="N8" s="416"/>
      <c r="O8" s="416" t="s">
        <v>268</v>
      </c>
      <c r="P8" s="416"/>
      <c r="Q8" s="416"/>
      <c r="R8" s="417"/>
      <c r="S8" s="208"/>
    </row>
    <row r="9" spans="1:19" ht="12.75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418" t="s">
        <v>269</v>
      </c>
      <c r="N9" s="416"/>
      <c r="O9" s="421" t="s">
        <v>270</v>
      </c>
      <c r="P9" s="415"/>
      <c r="Q9" s="416"/>
      <c r="R9" s="417"/>
      <c r="S9" s="208"/>
    </row>
    <row r="10" spans="1:19" ht="12.75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418" t="s">
        <v>271</v>
      </c>
      <c r="N10" s="416"/>
      <c r="O10" s="421" t="s">
        <v>293</v>
      </c>
      <c r="P10" s="415" t="s">
        <v>294</v>
      </c>
      <c r="Q10" s="416"/>
      <c r="R10" s="417"/>
      <c r="S10" s="208"/>
    </row>
    <row r="11" spans="1:19" ht="12.75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418" t="s">
        <v>132</v>
      </c>
      <c r="N11" s="416"/>
      <c r="O11" s="422">
        <v>1</v>
      </c>
      <c r="P11" s="416"/>
      <c r="Q11" s="416"/>
      <c r="R11" s="417"/>
      <c r="S11" s="208"/>
    </row>
    <row r="12" spans="1:19" ht="13.5" thickBo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418" t="s">
        <v>272</v>
      </c>
      <c r="N12" s="416"/>
      <c r="O12" s="421" t="s">
        <v>296</v>
      </c>
      <c r="P12" s="421"/>
      <c r="Q12" s="416"/>
      <c r="R12" s="417"/>
      <c r="S12" s="208"/>
    </row>
    <row r="13" spans="1:19" ht="13.5" thickBo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418" t="s">
        <v>273</v>
      </c>
      <c r="N13" s="416"/>
      <c r="O13" s="427"/>
      <c r="P13" s="421" t="s">
        <v>295</v>
      </c>
      <c r="Q13" s="416"/>
      <c r="R13" s="417"/>
      <c r="S13" s="208"/>
    </row>
    <row r="14" spans="1:19" ht="12.75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418" t="s">
        <v>274</v>
      </c>
      <c r="N14" s="416"/>
      <c r="O14" s="421" t="s">
        <v>297</v>
      </c>
      <c r="P14" s="416"/>
      <c r="Q14" s="416"/>
      <c r="R14" s="417"/>
      <c r="S14" s="208"/>
    </row>
    <row r="15" spans="1:19" ht="13.5" thickBot="1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419" t="s">
        <v>207</v>
      </c>
      <c r="N15" s="416"/>
      <c r="O15" s="416"/>
      <c r="P15" s="416"/>
      <c r="Q15" s="416"/>
      <c r="R15" s="417"/>
      <c r="S15" s="208"/>
    </row>
    <row r="16" spans="1:19" ht="13.5" thickBot="1">
      <c r="A16" s="208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644" t="s">
        <v>275</v>
      </c>
      <c r="N16" s="645"/>
      <c r="O16" s="429" t="s">
        <v>276</v>
      </c>
      <c r="P16" s="429" t="s">
        <v>277</v>
      </c>
      <c r="Q16" s="416"/>
      <c r="R16" s="417"/>
      <c r="S16" s="208"/>
    </row>
    <row r="17" spans="1:19" ht="12.75">
      <c r="A17" s="208"/>
      <c r="B17" s="413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420" t="s">
        <v>267</v>
      </c>
      <c r="N17" s="416"/>
      <c r="O17" s="416"/>
      <c r="P17" s="416"/>
      <c r="Q17" s="416"/>
      <c r="R17" s="417"/>
      <c r="S17" s="208"/>
    </row>
    <row r="18" spans="1:19" ht="12.75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418" t="s">
        <v>278</v>
      </c>
      <c r="N18" s="416"/>
      <c r="O18" s="416" t="s">
        <v>279</v>
      </c>
      <c r="P18" s="416"/>
      <c r="Q18" s="416"/>
      <c r="R18" s="417"/>
      <c r="S18" s="208"/>
    </row>
    <row r="19" spans="1:19" ht="13.5" thickBot="1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418" t="s">
        <v>274</v>
      </c>
      <c r="N19" s="416"/>
      <c r="O19" s="416" t="s">
        <v>280</v>
      </c>
      <c r="P19" s="416"/>
      <c r="Q19" s="416"/>
      <c r="R19" s="417"/>
      <c r="S19" s="208"/>
    </row>
    <row r="20" spans="1:19" ht="13.5" thickBot="1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418" t="s">
        <v>281</v>
      </c>
      <c r="N20" s="416"/>
      <c r="O20" s="427"/>
      <c r="P20" s="421" t="s">
        <v>295</v>
      </c>
      <c r="Q20" s="416"/>
      <c r="R20" s="417"/>
      <c r="S20" s="208"/>
    </row>
    <row r="21" spans="1:19" ht="13.5" thickBot="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419" t="s">
        <v>208</v>
      </c>
      <c r="N21" s="416"/>
      <c r="O21" s="416"/>
      <c r="P21" s="416"/>
      <c r="Q21" s="416"/>
      <c r="R21" s="417"/>
      <c r="S21" s="208"/>
    </row>
    <row r="22" spans="1:19" ht="13.5" thickBot="1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644" t="s">
        <v>282</v>
      </c>
      <c r="N22" s="645"/>
      <c r="O22" s="429" t="s">
        <v>276</v>
      </c>
      <c r="P22" s="429" t="s">
        <v>283</v>
      </c>
      <c r="Q22" s="416"/>
      <c r="R22" s="417"/>
      <c r="S22" s="208"/>
    </row>
    <row r="23" spans="1:19" ht="12.75">
      <c r="A23" s="208"/>
      <c r="B23" s="208"/>
      <c r="C23" s="413"/>
      <c r="D23" s="208"/>
      <c r="E23" s="208"/>
      <c r="F23" s="208"/>
      <c r="G23" s="208"/>
      <c r="H23" s="208"/>
      <c r="I23" s="208"/>
      <c r="J23" s="208"/>
      <c r="K23" s="208"/>
      <c r="L23" s="208"/>
      <c r="M23" s="420" t="s">
        <v>267</v>
      </c>
      <c r="N23" s="416"/>
      <c r="O23" s="416"/>
      <c r="P23" s="416"/>
      <c r="Q23" s="416"/>
      <c r="R23" s="417"/>
      <c r="S23" s="208"/>
    </row>
    <row r="24" spans="1:19" ht="13.5" thickBo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418" t="s">
        <v>284</v>
      </c>
      <c r="N24" s="416"/>
      <c r="O24" s="416" t="s">
        <v>285</v>
      </c>
      <c r="P24" s="416"/>
      <c r="Q24" s="416"/>
      <c r="R24" s="417"/>
      <c r="S24" s="208"/>
    </row>
    <row r="25" spans="1:19" ht="13.5" thickBot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418" t="s">
        <v>286</v>
      </c>
      <c r="N25" s="416"/>
      <c r="O25" s="427"/>
      <c r="P25" s="421" t="s">
        <v>295</v>
      </c>
      <c r="Q25" s="416"/>
      <c r="R25" s="417"/>
      <c r="S25" s="208"/>
    </row>
    <row r="26" spans="1:19" ht="12.75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418" t="s">
        <v>287</v>
      </c>
      <c r="N26" s="416"/>
      <c r="O26" s="416"/>
      <c r="P26" s="416"/>
      <c r="Q26" s="416"/>
      <c r="R26" s="417"/>
      <c r="S26" s="208"/>
    </row>
    <row r="27" spans="1:19" ht="12.75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423"/>
      <c r="N27" s="424"/>
      <c r="O27" s="425" t="s">
        <v>288</v>
      </c>
      <c r="P27" s="424"/>
      <c r="Q27" s="424"/>
      <c r="R27" s="426"/>
      <c r="S27" s="208"/>
    </row>
    <row r="28" spans="1:19" ht="12.75">
      <c r="A28" s="208"/>
      <c r="B28" s="209"/>
      <c r="C28" s="208"/>
      <c r="D28" s="208"/>
      <c r="E28" s="208"/>
      <c r="F28" s="210" t="s">
        <v>114</v>
      </c>
      <c r="G28" s="208"/>
      <c r="H28" s="208"/>
      <c r="I28" s="208"/>
      <c r="J28" s="209" t="s">
        <v>190</v>
      </c>
      <c r="K28" s="496" t="s">
        <v>482</v>
      </c>
      <c r="L28" s="208"/>
      <c r="M28"/>
      <c r="N28"/>
      <c r="O28"/>
      <c r="P28"/>
      <c r="Q28"/>
      <c r="R28"/>
      <c r="S28" s="208"/>
    </row>
    <row r="29" spans="1:19" ht="12.75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/>
      <c r="N29"/>
      <c r="O29"/>
      <c r="P29"/>
      <c r="Q29"/>
      <c r="R29"/>
      <c r="S29" s="208"/>
    </row>
    <row r="30" spans="1:19" ht="12.75">
      <c r="A30" s="208"/>
      <c r="B30" s="211" t="s">
        <v>480</v>
      </c>
      <c r="C30" s="208"/>
      <c r="D30" s="208"/>
      <c r="E30" s="208"/>
      <c r="F30" s="208"/>
      <c r="G30" s="208"/>
      <c r="H30" s="208"/>
      <c r="I30" s="209"/>
      <c r="J30" s="208"/>
      <c r="K30" s="208"/>
      <c r="L30" s="208"/>
      <c r="M30"/>
      <c r="N30"/>
      <c r="O30"/>
      <c r="P30"/>
      <c r="Q30"/>
      <c r="R30"/>
      <c r="S30" s="208"/>
    </row>
    <row r="31" spans="1:19" ht="12.75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/>
      <c r="N31"/>
      <c r="O31"/>
      <c r="P31"/>
      <c r="Q31"/>
      <c r="R31"/>
      <c r="S31" s="208"/>
    </row>
    <row r="32" spans="1:19" ht="12.75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/>
      <c r="N32"/>
      <c r="O32"/>
      <c r="P32"/>
      <c r="Q32"/>
      <c r="R32"/>
      <c r="S32" s="208"/>
    </row>
    <row r="33" spans="1:19" ht="12.75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/>
      <c r="N33"/>
      <c r="O33"/>
      <c r="P33"/>
      <c r="Q33"/>
      <c r="R33"/>
      <c r="S33" s="208"/>
    </row>
    <row r="34" spans="1:19" ht="12.75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/>
      <c r="N34"/>
      <c r="O34"/>
      <c r="P34"/>
      <c r="Q34"/>
      <c r="R34"/>
      <c r="S34" s="208"/>
    </row>
    <row r="35" spans="1:19" ht="12.75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/>
      <c r="N35"/>
      <c r="O35"/>
      <c r="P35"/>
      <c r="Q35"/>
      <c r="R35"/>
      <c r="S35" s="208"/>
    </row>
    <row r="36" spans="1:19" ht="12.75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/>
      <c r="N36"/>
      <c r="O36"/>
      <c r="P36"/>
      <c r="Q36"/>
      <c r="R36"/>
      <c r="S36" s="208"/>
    </row>
    <row r="37" spans="1:19" ht="12.75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/>
      <c r="N37"/>
      <c r="O37"/>
      <c r="P37"/>
      <c r="Q37"/>
      <c r="R37"/>
      <c r="S37" s="208"/>
    </row>
    <row r="38" spans="1:19" ht="12.75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/>
      <c r="N38"/>
      <c r="O38"/>
      <c r="P38"/>
      <c r="Q38"/>
      <c r="R38"/>
      <c r="S38" s="208"/>
    </row>
    <row r="39" spans="1:19" ht="12.75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/>
      <c r="N39"/>
      <c r="O39"/>
      <c r="P39"/>
      <c r="Q39"/>
      <c r="R39"/>
      <c r="S39" s="208"/>
    </row>
    <row r="40" spans="1:19" ht="12.75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/>
      <c r="N40"/>
      <c r="O40"/>
      <c r="P40"/>
      <c r="Q40"/>
      <c r="R40"/>
      <c r="S40" s="208"/>
    </row>
    <row r="41" spans="1:19" ht="12.75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/>
      <c r="N41"/>
      <c r="O41"/>
      <c r="P41"/>
      <c r="Q41"/>
      <c r="R41"/>
      <c r="S41" s="208"/>
    </row>
    <row r="42" spans="1:19" ht="23.25">
      <c r="A42" s="208"/>
      <c r="B42" s="208"/>
      <c r="C42" s="208"/>
      <c r="D42" s="208"/>
      <c r="E42" s="208"/>
      <c r="F42" s="636" t="s">
        <v>481</v>
      </c>
      <c r="G42" s="208"/>
      <c r="H42" s="208"/>
      <c r="I42" s="208"/>
      <c r="J42" s="208"/>
      <c r="K42" s="208"/>
      <c r="L42" s="208"/>
      <c r="M42"/>
      <c r="N42"/>
      <c r="O42"/>
      <c r="P42"/>
      <c r="Q42"/>
      <c r="R42"/>
      <c r="S42" s="208"/>
    </row>
    <row r="43" spans="1:19" ht="12.75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S43" s="208"/>
    </row>
    <row r="44" spans="1:19" ht="12.75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S44" s="208"/>
    </row>
    <row r="45" spans="1:19" ht="12.75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S45" s="208"/>
    </row>
    <row r="46" spans="1:19" ht="12.75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S46" s="208"/>
    </row>
    <row r="47" spans="1:19" ht="12.75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S47" s="208"/>
    </row>
    <row r="48" spans="1:19" ht="12.75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S48" s="208"/>
    </row>
    <row r="49" spans="1:19" ht="12.75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S49" s="208"/>
    </row>
    <row r="50" spans="1:19" ht="12.7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</row>
    <row r="51" spans="1:19" ht="12.75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</row>
    <row r="52" spans="1:19" ht="12.75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</row>
    <row r="53" spans="1:19" ht="12.75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</row>
    <row r="54" spans="1:19" ht="12.75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</row>
    <row r="55" spans="1:19" ht="12.75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</row>
    <row r="56" spans="1:19" ht="12.75">
      <c r="A56" s="208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</row>
    <row r="57" spans="1:19" ht="12.75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</row>
    <row r="58" spans="1:19" ht="12.75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</row>
    <row r="59" spans="1:19" ht="12.75">
      <c r="A59" s="208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</row>
    <row r="60" spans="1:19" ht="12.75">
      <c r="A60" s="208"/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</row>
    <row r="61" spans="1:19" ht="12.75">
      <c r="A61" s="208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</row>
    <row r="62" spans="1:19" ht="12.75">
      <c r="A62" s="208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</row>
    <row r="63" spans="1:19" ht="12.75">
      <c r="A63" s="208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</row>
    <row r="64" spans="1:19" ht="12.75">
      <c r="A64" s="208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</row>
    <row r="65" spans="1:19" ht="12.75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</row>
    <row r="66" spans="1:19" ht="12.75">
      <c r="A66" s="208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</row>
    <row r="67" spans="1:19" ht="12.75">
      <c r="A67" s="208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</row>
    <row r="68" spans="1:19" ht="12.75">
      <c r="A68" s="208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</row>
    <row r="69" spans="1:19" ht="12.75">
      <c r="A69" s="208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</row>
    <row r="70" spans="1:19" ht="12.75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</row>
    <row r="71" spans="1:19" ht="12.75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</row>
    <row r="72" spans="1:19" ht="12.75">
      <c r="A72" s="208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</row>
    <row r="73" spans="1:19" ht="12.75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</row>
    <row r="74" spans="1:19" ht="12.75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</row>
    <row r="75" spans="1:19" ht="12.75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</row>
    <row r="76" spans="1:19" ht="12.75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</row>
    <row r="77" spans="1:19" ht="12.75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</row>
    <row r="78" spans="1:19" ht="12.75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</row>
    <row r="79" spans="1:19" ht="12.75">
      <c r="A79" s="208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</row>
    <row r="80" spans="1:19" ht="12.75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</row>
    <row r="81" spans="1:19" ht="12.75">
      <c r="A81" s="208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</row>
    <row r="82" spans="1:19" ht="12.75">
      <c r="A82" s="208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</row>
    <row r="83" spans="1:19" ht="12.75">
      <c r="A83" s="208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</row>
    <row r="84" spans="1:19" ht="12.75">
      <c r="A84" s="208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</row>
    <row r="85" spans="1:19" ht="12.75">
      <c r="A85" s="208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</row>
    <row r="86" spans="1:19" ht="12.75">
      <c r="A86" s="208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</row>
    <row r="87" spans="1:19" ht="12.75">
      <c r="A87" s="208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</row>
    <row r="88" spans="1:19" ht="12.75">
      <c r="A88" s="208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</row>
    <row r="89" spans="1:19" ht="12.75">
      <c r="A89" s="208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</row>
    <row r="90" spans="1:19" ht="12.75">
      <c r="A90" s="208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</row>
    <row r="91" spans="1:19" ht="12.75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</row>
    <row r="92" spans="1:19" ht="12.75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</row>
    <row r="93" spans="1:19" ht="12.75">
      <c r="A93" s="208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</row>
    <row r="94" spans="1:19" ht="12.75">
      <c r="A94" s="208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</row>
    <row r="95" spans="1:19" ht="12.75">
      <c r="A95" s="208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</row>
    <row r="96" spans="1:19" ht="12.75">
      <c r="A96" s="208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</row>
    <row r="97" spans="1:19" ht="12.75">
      <c r="A97" s="208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</row>
    <row r="98" spans="1:19" ht="12.75">
      <c r="A98" s="208"/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</row>
    <row r="99" spans="1:19" ht="12.75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</row>
    <row r="100" spans="1:19" ht="12.75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</row>
    <row r="101" spans="1:19" ht="12.75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</row>
    <row r="102" spans="1:19" ht="12.75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</row>
    <row r="103" spans="1:19" ht="12.75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</row>
    <row r="104" spans="1:19" ht="12.75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</row>
    <row r="105" spans="1:19" ht="12.75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</row>
    <row r="106" spans="1:19" ht="12.75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</row>
    <row r="107" spans="1:19" ht="12.75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</row>
    <row r="108" spans="1:19" ht="12.75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</row>
    <row r="109" spans="1:19" ht="12.75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</row>
    <row r="110" spans="1:19" ht="12.75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</row>
    <row r="111" spans="1:19" ht="12.75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</row>
    <row r="112" spans="1:19" ht="12.75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</row>
    <row r="113" spans="1:19" ht="12.75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</row>
    <row r="114" spans="1:19" ht="12.75">
      <c r="A114" s="208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</row>
    <row r="115" spans="1:19" ht="12.75">
      <c r="A115" s="208"/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</row>
    <row r="116" spans="1:19" ht="12.75">
      <c r="A116" s="208"/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</row>
    <row r="117" spans="1:19" ht="12.75">
      <c r="A117" s="208"/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</row>
    <row r="118" spans="1:19" ht="12.75">
      <c r="A118" s="208"/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</row>
    <row r="119" spans="1:19" ht="12.75">
      <c r="A119" s="208"/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</row>
    <row r="120" spans="1:19" ht="12.75">
      <c r="A120" s="208"/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</row>
    <row r="121" spans="1:19" ht="12.75">
      <c r="A121" s="208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</row>
    <row r="122" spans="1:19" ht="12.75">
      <c r="A122" s="208"/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</row>
    <row r="123" spans="1:19" ht="12.75">
      <c r="A123" s="208"/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</row>
    <row r="124" spans="1:19" ht="12.75">
      <c r="A124" s="208"/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</row>
    <row r="125" spans="1:19" ht="12.75">
      <c r="A125" s="208"/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</row>
    <row r="126" spans="1:19" ht="12.75">
      <c r="A126" s="208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</row>
    <row r="127" spans="1:19" ht="12.75">
      <c r="A127" s="208"/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</row>
    <row r="128" spans="1:19" ht="12.75">
      <c r="A128" s="208"/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</row>
    <row r="129" spans="1:19" ht="12.75">
      <c r="A129" s="208"/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</row>
    <row r="130" spans="1:19" ht="12.75">
      <c r="A130" s="208"/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</row>
    <row r="131" spans="1:19" ht="12.75">
      <c r="A131" s="208"/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</row>
    <row r="132" spans="1:19" ht="12.75">
      <c r="A132" s="208"/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</row>
    <row r="133" spans="1:19" ht="12.75">
      <c r="A133" s="208"/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</row>
    <row r="134" spans="1:19" ht="12.75">
      <c r="A134" s="208"/>
      <c r="B134" s="208"/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</row>
  </sheetData>
  <sheetProtection password="CC1A" sheet="1" objects="1" scenarios="1"/>
  <mergeCells count="4">
    <mergeCell ref="M22:N22"/>
    <mergeCell ref="M2:R2"/>
    <mergeCell ref="M6:N6"/>
    <mergeCell ref="M16:N16"/>
  </mergeCells>
  <hyperlinks>
    <hyperlink ref="F28" r:id="rId1" display="byayikci@meb.gov.tr"/>
  </hyperlinks>
  <printOptions/>
  <pageMargins left="0.75" right="0.75" top="1" bottom="1" header="0.5" footer="0.5"/>
  <pageSetup blackAndWhite="1"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5"/>
  <dimension ref="A1:B1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7109375" style="0" customWidth="1"/>
    <col min="2" max="2" width="13.28125" style="0" customWidth="1"/>
    <col min="3" max="3" width="4.28125" style="0" customWidth="1"/>
  </cols>
  <sheetData>
    <row r="1" spans="1:2" ht="12.75">
      <c r="A1" s="111" t="s">
        <v>26</v>
      </c>
      <c r="B1" s="110" t="s">
        <v>7</v>
      </c>
    </row>
    <row r="2" spans="1:2" ht="12.75">
      <c r="A2" s="111" t="s">
        <v>2</v>
      </c>
      <c r="B2" s="110" t="s">
        <v>8</v>
      </c>
    </row>
    <row r="3" spans="1:2" ht="12.75">
      <c r="A3" s="111" t="s">
        <v>27</v>
      </c>
      <c r="B3" s="110" t="s">
        <v>9</v>
      </c>
    </row>
    <row r="4" spans="1:2" ht="12.75">
      <c r="A4" s="111" t="s">
        <v>28</v>
      </c>
      <c r="B4" s="110" t="s">
        <v>10</v>
      </c>
    </row>
    <row r="5" spans="1:2" ht="12.75">
      <c r="A5" s="111" t="s">
        <v>29</v>
      </c>
      <c r="B5" s="110" t="s">
        <v>11</v>
      </c>
    </row>
    <row r="6" spans="1:2" ht="12.75">
      <c r="A6" s="111" t="s">
        <v>30</v>
      </c>
      <c r="B6" s="110" t="s">
        <v>12</v>
      </c>
    </row>
    <row r="7" spans="1:2" ht="12.75">
      <c r="A7" s="111" t="s">
        <v>31</v>
      </c>
      <c r="B7" s="110" t="s">
        <v>13</v>
      </c>
    </row>
    <row r="8" spans="1:2" ht="12.75">
      <c r="A8" s="111" t="s">
        <v>32</v>
      </c>
      <c r="B8" s="110" t="s">
        <v>14</v>
      </c>
    </row>
    <row r="9" spans="1:2" ht="12.75">
      <c r="A9" s="111" t="s">
        <v>33</v>
      </c>
      <c r="B9" s="110" t="s">
        <v>15</v>
      </c>
    </row>
    <row r="10" spans="1:2" ht="12.75">
      <c r="A10" s="111" t="s">
        <v>34</v>
      </c>
      <c r="B10" s="110" t="s">
        <v>16</v>
      </c>
    </row>
    <row r="11" spans="1:2" ht="12.75">
      <c r="A11" s="111" t="s">
        <v>35</v>
      </c>
      <c r="B11" s="110" t="s">
        <v>17</v>
      </c>
    </row>
    <row r="12" spans="1:2" ht="12.75">
      <c r="A12" s="111" t="s">
        <v>36</v>
      </c>
      <c r="B12" s="110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3"/>
  <dimension ref="A1:A9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15.140625" style="223" customWidth="1"/>
    <col min="2" max="6" width="9.140625" style="223" customWidth="1"/>
    <col min="7" max="7" width="24.7109375" style="223" customWidth="1"/>
    <col min="8" max="16384" width="9.140625" style="223" customWidth="1"/>
  </cols>
  <sheetData>
    <row r="1" ht="24.75" customHeight="1" thickBot="1">
      <c r="A1" s="621" t="s">
        <v>452</v>
      </c>
    </row>
    <row r="2" ht="12.75">
      <c r="A2" s="526" t="s">
        <v>371</v>
      </c>
    </row>
    <row r="3" ht="12.75">
      <c r="A3" s="526" t="s">
        <v>372</v>
      </c>
    </row>
    <row r="4" ht="12.75">
      <c r="A4" s="527" t="s">
        <v>450</v>
      </c>
    </row>
    <row r="5" ht="12.75">
      <c r="A5" s="527" t="s">
        <v>451</v>
      </c>
    </row>
    <row r="6" ht="12.75">
      <c r="A6" s="528" t="s">
        <v>215</v>
      </c>
    </row>
    <row r="7" ht="12.75">
      <c r="A7" s="528"/>
    </row>
    <row r="8" ht="12.75">
      <c r="A8" s="528"/>
    </row>
    <row r="9" ht="12.75">
      <c r="A9" s="528"/>
    </row>
  </sheetData>
  <sheetProtection/>
  <printOptions/>
  <pageMargins left="0.75" right="0.75" top="1" bottom="1" header="0.5" footer="0.5"/>
  <pageSetup blackAndWhite="1"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">
    <tabColor indexed="12"/>
    <pageSetUpPr fitToPage="1"/>
  </sheetPr>
  <dimension ref="A1:Q41"/>
  <sheetViews>
    <sheetView showGridLines="0" showOutlineSymbols="0" zoomScalePageLayoutView="0" workbookViewId="0" topLeftCell="A1">
      <selection activeCell="B19" sqref="B19:G20"/>
    </sheetView>
  </sheetViews>
  <sheetFormatPr defaultColWidth="0" defaultRowHeight="12.75" zeroHeight="1"/>
  <cols>
    <col min="1" max="1" width="32.57421875" style="139" customWidth="1"/>
    <col min="2" max="2" width="12.00390625" style="6" customWidth="1"/>
    <col min="3" max="3" width="6.8515625" style="6" customWidth="1"/>
    <col min="4" max="4" width="12.57421875" style="6" customWidth="1"/>
    <col min="5" max="5" width="1.1484375" style="6" customWidth="1"/>
    <col min="6" max="6" width="6.57421875" style="6" customWidth="1"/>
    <col min="7" max="7" width="10.28125" style="6" customWidth="1"/>
    <col min="8" max="8" width="22.7109375" style="6" customWidth="1"/>
    <col min="9" max="9" width="10.8515625" style="9" customWidth="1"/>
    <col min="10" max="10" width="6.8515625" style="9" customWidth="1"/>
    <col min="11" max="11" width="10.57421875" style="9" customWidth="1"/>
    <col min="12" max="12" width="9.28125" style="9" customWidth="1"/>
    <col min="13" max="13" width="3.8515625" style="6" customWidth="1"/>
    <col min="14" max="14" width="7.57421875" style="6" hidden="1" customWidth="1"/>
    <col min="15" max="15" width="8.140625" style="6" hidden="1" customWidth="1"/>
    <col min="16" max="16" width="4.00390625" style="6" hidden="1" customWidth="1"/>
    <col min="17" max="17" width="13.57421875" style="6" hidden="1" customWidth="1"/>
    <col min="18" max="16384" width="0" style="6" hidden="1" customWidth="1"/>
  </cols>
  <sheetData>
    <row r="1" spans="1:17" ht="18" customHeight="1">
      <c r="A1" s="447" t="s">
        <v>365</v>
      </c>
      <c r="B1" s="434"/>
      <c r="C1" s="433"/>
      <c r="D1" s="433"/>
      <c r="E1" s="433"/>
      <c r="F1" s="433"/>
      <c r="G1" s="433"/>
      <c r="H1" s="454" t="s">
        <v>88</v>
      </c>
      <c r="I1" s="618">
        <v>1</v>
      </c>
      <c r="J1" s="618">
        <v>2</v>
      </c>
      <c r="K1" s="618">
        <v>3</v>
      </c>
      <c r="L1" s="618">
        <v>4</v>
      </c>
      <c r="M1" s="7"/>
      <c r="N1" s="4"/>
      <c r="O1" s="4"/>
      <c r="P1" s="4"/>
      <c r="Q1" s="4"/>
    </row>
    <row r="2" spans="1:17" ht="6.75" customHeight="1">
      <c r="A2" s="448"/>
      <c r="B2" s="433"/>
      <c r="C2" s="433"/>
      <c r="D2" s="433"/>
      <c r="E2" s="433"/>
      <c r="F2" s="433"/>
      <c r="G2" s="433"/>
      <c r="H2" s="455"/>
      <c r="I2" s="455"/>
      <c r="J2" s="455"/>
      <c r="K2" s="455"/>
      <c r="L2" s="455"/>
      <c r="M2" s="7"/>
      <c r="N2" s="4"/>
      <c r="O2" s="4"/>
      <c r="P2" s="4"/>
      <c r="Q2" s="4"/>
    </row>
    <row r="3" spans="1:17" ht="12.75">
      <c r="A3" s="449" t="s">
        <v>74</v>
      </c>
      <c r="B3" s="467">
        <v>60103</v>
      </c>
      <c r="C3" s="468"/>
      <c r="D3" s="469"/>
      <c r="E3" s="469"/>
      <c r="F3" s="469"/>
      <c r="G3" s="469"/>
      <c r="H3" s="456" t="s">
        <v>78</v>
      </c>
      <c r="I3" s="192" t="str">
        <f>IF(ISERROR(VLOOKUP(B10,ANAKOD!B3:X10,3,0)),"",VLOOKUP(B10,ANAKOD!B3:X10,3,0))</f>
        <v>13</v>
      </c>
      <c r="J3" s="193" t="str">
        <f>IF(ISERROR(VLOOKUP(B10,ANAKOD!B3:X10,4,0)),"",VLOOKUP(B10,ANAKOD!B3:X10,4,0))</f>
        <v>01</v>
      </c>
      <c r="K3" s="193" t="str">
        <f>IF(ISERROR(VLOOKUP(B10,ANAKOD!B3:X10,5,0)),"",VLOOKUP(B10,ANAKOD!B3:X10,5,0))</f>
        <v>33</v>
      </c>
      <c r="L3" s="192" t="str">
        <f>IF(ISERROR(VLOOKUP(B10,ANAKOD!B3:X10,6,0)),"",VLOOKUP(B10,ANAKOD!B3:X10,6,0))</f>
        <v>62</v>
      </c>
      <c r="M3" s="7"/>
      <c r="N3" s="4"/>
      <c r="O3" s="4"/>
      <c r="P3" s="3" t="s">
        <v>26</v>
      </c>
      <c r="Q3" s="2" t="s">
        <v>7</v>
      </c>
    </row>
    <row r="4" spans="1:17" ht="12.75">
      <c r="A4" s="449" t="s">
        <v>75</v>
      </c>
      <c r="B4" s="470" t="s">
        <v>457</v>
      </c>
      <c r="C4" s="468"/>
      <c r="D4" s="468"/>
      <c r="E4" s="468"/>
      <c r="F4" s="468"/>
      <c r="G4" s="468"/>
      <c r="H4" s="456" t="s">
        <v>79</v>
      </c>
      <c r="I4" s="193">
        <f>IF(ISERROR(VLOOKUP(B10,ANAKOD!B3:X10,7,0)),"",VLOOKUP(B10,ANAKOD!B3:X10,7,0))</f>
        <v>9</v>
      </c>
      <c r="J4" s="193">
        <f>IF(ISERROR(VLOOKUP(B10,ANAKOD!B3:X10,8,0)),"",VLOOKUP(B10,ANAKOD!B3:X10,8,0))</f>
        <v>2</v>
      </c>
      <c r="K4" s="193">
        <f>IF(ISERROR(VLOOKUP(B10,ANAKOD!B3:X10,9,0)),"",VLOOKUP(B10,ANAKOD!B3:X10,9,0))</f>
        <v>2</v>
      </c>
      <c r="L4" s="193" t="str">
        <f>IF(ISERROR(VLOOKUP(B10,ANAKOD!B3:X10,1,0)),"",VLOOKUP(B10,ANAKOD!B3:X10,10,0))</f>
        <v>00</v>
      </c>
      <c r="M4" s="7"/>
      <c r="N4" s="4"/>
      <c r="O4" s="4"/>
      <c r="P4" s="3" t="s">
        <v>2</v>
      </c>
      <c r="Q4" s="2" t="s">
        <v>8</v>
      </c>
    </row>
    <row r="5" spans="1:17" ht="12.75">
      <c r="A5" s="449" t="s">
        <v>76</v>
      </c>
      <c r="B5" s="471">
        <v>2015</v>
      </c>
      <c r="C5" s="472"/>
      <c r="D5" s="472"/>
      <c r="E5" s="472"/>
      <c r="F5" s="472"/>
      <c r="G5" s="472"/>
      <c r="H5" s="456" t="s">
        <v>80</v>
      </c>
      <c r="I5" s="194">
        <f>IF(ISERROR(VLOOKUP(B10,ANAKOD!B3:X10,11,0)),"",VLOOKUP(B10,ANAKOD!B3:X10,11,0))</f>
        <v>1</v>
      </c>
      <c r="J5" s="195"/>
      <c r="K5" s="195"/>
      <c r="L5" s="195"/>
      <c r="M5" s="7"/>
      <c r="N5" s="4"/>
      <c r="O5" s="4"/>
      <c r="P5" s="3" t="s">
        <v>27</v>
      </c>
      <c r="Q5" s="2" t="s">
        <v>9</v>
      </c>
    </row>
    <row r="6" spans="1:17" ht="12.75">
      <c r="A6" s="449" t="s">
        <v>83</v>
      </c>
      <c r="B6" s="470" t="s">
        <v>471</v>
      </c>
      <c r="C6" s="473"/>
      <c r="D6" s="473"/>
      <c r="E6" s="473"/>
      <c r="F6" s="473"/>
      <c r="G6" s="473"/>
      <c r="H6" s="456" t="s">
        <v>81</v>
      </c>
      <c r="I6" s="193">
        <f>IF(ISERROR(VLOOKUP(B10,ANAKOD!B3:X10,12,0)),"",VLOOKUP(B10,ANAKOD!B3:X10,12,0))</f>
        <v>1</v>
      </c>
      <c r="J6" s="193">
        <f>IF(ISERROR(VLOOKUP(B10,ANAKOD!B3:X10,13,0)),"",VLOOKUP(B10,ANAKOD!B3:X10,13,0))</f>
        <v>1</v>
      </c>
      <c r="K6" s="193">
        <f>IF(ISERROR(VLOOKUP(B10,ANAKOD!B3:X10,14,0)),"",VLOOKUP(B10,ANAKOD!B3:X10,14,0))</f>
        <v>2</v>
      </c>
      <c r="L6" s="193">
        <f>IF(ISERROR(VLOOKUP(B10,ANAKOD!B3:X10,15,0)),"",VLOOKUP(B10,ANAKOD!B3:X10,15,0))</f>
        <v>1</v>
      </c>
      <c r="M6" s="7"/>
      <c r="N6" s="4"/>
      <c r="O6" s="4"/>
      <c r="P6" s="3" t="s">
        <v>28</v>
      </c>
      <c r="Q6" s="2" t="s">
        <v>10</v>
      </c>
    </row>
    <row r="7" spans="1:17" ht="12.75">
      <c r="A7" s="449" t="s">
        <v>150</v>
      </c>
      <c r="B7" s="474">
        <v>285</v>
      </c>
      <c r="C7" s="473"/>
      <c r="D7" s="473"/>
      <c r="E7" s="473"/>
      <c r="F7" s="473"/>
      <c r="G7" s="475"/>
      <c r="H7" s="456" t="s">
        <v>157</v>
      </c>
      <c r="I7" s="193">
        <f>IF(ISERROR(VLOOKUP(B10,ANAKOD!B3:X10,16,0)),"",VLOOKUP(B10,ANAKOD!B3:X10,16,0))</f>
        <v>1</v>
      </c>
      <c r="J7" s="193">
        <f>IF(ISERROR(VLOOKUP(B10,ANAKOD!B3:X10,17,0)),"",VLOOKUP(B10,ANAKOD!B3:X10,17,0))</f>
        <v>5</v>
      </c>
      <c r="K7" s="193">
        <f>IF(ISERROR(VLOOKUP(B10,ANAKOD!B3:X10,18,0)),"",VLOOKUP(B10,ANAKOD!B3:X10,18,0))</f>
        <v>1</v>
      </c>
      <c r="L7" s="193">
        <f>IF(ISERROR(VLOOKUP(B10,ANAKOD!B3:X10,19,0)),"",VLOOKUP(B10,ANAKOD!B3:X10,19,0))</f>
        <v>1</v>
      </c>
      <c r="M7" s="7"/>
      <c r="N7" s="4"/>
      <c r="O7" s="4"/>
      <c r="P7" s="3"/>
      <c r="Q7" s="2"/>
    </row>
    <row r="8" spans="1:17" ht="12.75">
      <c r="A8" s="450" t="s">
        <v>84</v>
      </c>
      <c r="B8" s="476" t="s">
        <v>473</v>
      </c>
      <c r="C8" s="473"/>
      <c r="D8" s="473"/>
      <c r="E8" s="473"/>
      <c r="F8" s="473"/>
      <c r="G8" s="473"/>
      <c r="H8" s="456" t="s">
        <v>158</v>
      </c>
      <c r="I8" s="193">
        <f>IF(ISERROR(VLOOKUP(B10,ANAKOD!B3:X10,20,0)),"",VLOOKUP(B10,ANAKOD!B3:X10,20,0))</f>
        <v>1</v>
      </c>
      <c r="J8" s="193">
        <f>IF(ISERROR(VLOOKUP(B10,ANAKOD!B3:X10,21,0)),"",VLOOKUP(B10,ANAKOD!B3:X10,21,0))</f>
        <v>12</v>
      </c>
      <c r="K8" s="193">
        <f>IF(ISERROR(VLOOKUP(B10,ANAKOD!B3:X10,22,0)),"",VLOOKUP(B10,ANAKOD!B3:X10,22,0))</f>
        <v>1</v>
      </c>
      <c r="L8" s="193">
        <f>IF(ISERROR(VLOOKUP(B10,ANAKOD!B3:X10,23,0)),"",VLOOKUP(B10,ANAKOD!B3:X10,23,0))</f>
        <v>0</v>
      </c>
      <c r="M8" s="7"/>
      <c r="N8" s="4"/>
      <c r="O8" s="4"/>
      <c r="P8" s="3"/>
      <c r="Q8" s="2"/>
    </row>
    <row r="9" spans="1:17" ht="12.75">
      <c r="A9" s="450" t="s">
        <v>73</v>
      </c>
      <c r="B9" s="477">
        <v>851</v>
      </c>
      <c r="C9" s="473"/>
      <c r="D9" s="473"/>
      <c r="E9" s="473"/>
      <c r="F9" s="473"/>
      <c r="G9" s="473"/>
      <c r="H9" s="456"/>
      <c r="I9" s="435"/>
      <c r="J9" s="435"/>
      <c r="K9" s="435"/>
      <c r="L9" s="435"/>
      <c r="M9" s="7"/>
      <c r="N9" s="4"/>
      <c r="O9" s="4"/>
      <c r="P9" s="3"/>
      <c r="Q9" s="2"/>
    </row>
    <row r="10" spans="1:17" ht="12.75">
      <c r="A10" s="450" t="s">
        <v>197</v>
      </c>
      <c r="B10" s="671" t="s">
        <v>257</v>
      </c>
      <c r="C10" s="671"/>
      <c r="D10" s="671"/>
      <c r="E10" s="671"/>
      <c r="F10" s="671"/>
      <c r="G10" s="671"/>
      <c r="H10" s="456" t="s">
        <v>91</v>
      </c>
      <c r="I10" s="664" t="s">
        <v>360</v>
      </c>
      <c r="J10" s="664"/>
      <c r="K10" s="664"/>
      <c r="L10" s="664"/>
      <c r="M10" s="7"/>
      <c r="N10" s="4" t="s">
        <v>90</v>
      </c>
      <c r="O10" s="4" t="s">
        <v>40</v>
      </c>
      <c r="P10" s="3" t="s">
        <v>29</v>
      </c>
      <c r="Q10" s="2" t="s">
        <v>11</v>
      </c>
    </row>
    <row r="11" spans="1:17" ht="12.75">
      <c r="A11" s="450" t="s">
        <v>187</v>
      </c>
      <c r="B11" s="478" t="s">
        <v>458</v>
      </c>
      <c r="C11" s="469"/>
      <c r="D11" s="469"/>
      <c r="E11" s="469"/>
      <c r="F11" s="469"/>
      <c r="G11" s="472"/>
      <c r="H11" s="456" t="s">
        <v>189</v>
      </c>
      <c r="I11" s="665" t="s">
        <v>479</v>
      </c>
      <c r="J11" s="665"/>
      <c r="K11" s="431"/>
      <c r="L11" s="431"/>
      <c r="M11" s="7"/>
      <c r="N11" s="4"/>
      <c r="O11" s="4"/>
      <c r="P11" s="3"/>
      <c r="Q11" s="2"/>
    </row>
    <row r="12" spans="1:17" ht="12.75">
      <c r="A12" s="450" t="s">
        <v>77</v>
      </c>
      <c r="B12" s="479" t="s">
        <v>459</v>
      </c>
      <c r="C12" s="469"/>
      <c r="D12" s="469"/>
      <c r="E12" s="469"/>
      <c r="F12" s="469"/>
      <c r="G12" s="472"/>
      <c r="H12" s="456" t="s">
        <v>212</v>
      </c>
      <c r="I12" s="486">
        <v>9500</v>
      </c>
      <c r="J12" s="487"/>
      <c r="K12" s="431"/>
      <c r="L12" s="431"/>
      <c r="M12" s="7"/>
      <c r="N12" s="4"/>
      <c r="O12" s="4"/>
      <c r="P12" s="3"/>
      <c r="Q12" s="2"/>
    </row>
    <row r="13" spans="1:17" ht="12.75">
      <c r="A13" s="450" t="s">
        <v>194</v>
      </c>
      <c r="B13" s="633" t="s">
        <v>460</v>
      </c>
      <c r="C13" s="469"/>
      <c r="D13" s="469"/>
      <c r="E13" s="469"/>
      <c r="F13" s="469"/>
      <c r="G13" s="469"/>
      <c r="H13" s="629"/>
      <c r="I13" s="430"/>
      <c r="J13" s="430"/>
      <c r="K13" s="431"/>
      <c r="L13" s="431"/>
      <c r="M13" s="7"/>
      <c r="N13" s="1" t="e">
        <f>BİLGİLER!#REF!*1.25</f>
        <v>#REF!</v>
      </c>
      <c r="O13" s="1" t="e">
        <f>BİLGİLER!#REF!*1.4</f>
        <v>#REF!</v>
      </c>
      <c r="P13" s="3" t="s">
        <v>30</v>
      </c>
      <c r="Q13" s="2" t="s">
        <v>12</v>
      </c>
    </row>
    <row r="14" spans="1:17" ht="12.75">
      <c r="A14" s="450" t="s">
        <v>204</v>
      </c>
      <c r="B14" s="480">
        <v>1234567890</v>
      </c>
      <c r="C14" s="481"/>
      <c r="D14" s="481"/>
      <c r="E14" s="481"/>
      <c r="F14" s="481"/>
      <c r="G14" s="469"/>
      <c r="H14" s="456" t="s">
        <v>454</v>
      </c>
      <c r="I14" s="488">
        <v>0.00759</v>
      </c>
      <c r="J14" s="430"/>
      <c r="K14" s="431"/>
      <c r="L14" s="431"/>
      <c r="M14" s="7"/>
      <c r="N14" s="1" t="e">
        <f>BİLGİLER!#REF!*1.25</f>
        <v>#REF!</v>
      </c>
      <c r="O14" s="1" t="e">
        <f>BİLGİLER!#REF!*1.4</f>
        <v>#REF!</v>
      </c>
      <c r="P14" s="3" t="s">
        <v>31</v>
      </c>
      <c r="Q14" s="2" t="s">
        <v>13</v>
      </c>
    </row>
    <row r="15" spans="1:17" ht="12.75">
      <c r="A15" s="450" t="s">
        <v>326</v>
      </c>
      <c r="B15" s="659" t="s">
        <v>461</v>
      </c>
      <c r="C15" s="659"/>
      <c r="D15" s="659"/>
      <c r="E15" s="481"/>
      <c r="F15" s="657" t="s">
        <v>460</v>
      </c>
      <c r="G15" s="658"/>
      <c r="H15" s="456"/>
      <c r="I15" s="431"/>
      <c r="J15" s="431"/>
      <c r="K15" s="431"/>
      <c r="L15" s="431"/>
      <c r="M15" s="7"/>
      <c r="N15" s="1"/>
      <c r="O15" s="1"/>
      <c r="P15" s="3"/>
      <c r="Q15" s="2"/>
    </row>
    <row r="16" spans="1:17" ht="12.75">
      <c r="A16" s="450" t="s">
        <v>117</v>
      </c>
      <c r="B16" s="471" t="s">
        <v>222</v>
      </c>
      <c r="C16" s="471"/>
      <c r="D16" s="471"/>
      <c r="E16" s="481"/>
      <c r="F16" s="481"/>
      <c r="G16" s="482"/>
      <c r="H16" s="456"/>
      <c r="I16" s="431"/>
      <c r="J16" s="431"/>
      <c r="K16" s="431"/>
      <c r="L16" s="431"/>
      <c r="M16" s="7"/>
      <c r="N16" s="1"/>
      <c r="O16" s="1"/>
      <c r="P16" s="3"/>
      <c r="Q16" s="2"/>
    </row>
    <row r="17" spans="1:17" ht="12.75">
      <c r="A17" s="450" t="s">
        <v>193</v>
      </c>
      <c r="B17" s="483" t="s">
        <v>460</v>
      </c>
      <c r="C17" s="483"/>
      <c r="D17" s="484"/>
      <c r="E17" s="481"/>
      <c r="F17" s="481"/>
      <c r="G17" s="485"/>
      <c r="H17" s="456" t="s">
        <v>85</v>
      </c>
      <c r="I17" s="489">
        <f ca="1">TODAY()</f>
        <v>42718</v>
      </c>
      <c r="J17" s="445"/>
      <c r="K17" s="445"/>
      <c r="L17" s="445"/>
      <c r="M17" s="7"/>
      <c r="N17" s="4"/>
      <c r="O17" s="4"/>
      <c r="P17" s="3" t="s">
        <v>32</v>
      </c>
      <c r="Q17" s="2" t="s">
        <v>14</v>
      </c>
    </row>
    <row r="18" spans="1:17" ht="18" customHeight="1" thickBot="1">
      <c r="A18" s="449"/>
      <c r="B18" s="436"/>
      <c r="C18" s="436"/>
      <c r="D18" s="436"/>
      <c r="E18" s="436"/>
      <c r="F18" s="436"/>
      <c r="G18" s="436"/>
      <c r="H18" s="456" t="s">
        <v>325</v>
      </c>
      <c r="I18" s="634" t="s">
        <v>470</v>
      </c>
      <c r="J18" s="490"/>
      <c r="K18" s="445"/>
      <c r="L18" s="445"/>
      <c r="M18" s="7"/>
      <c r="N18" s="4"/>
      <c r="O18" s="4"/>
      <c r="P18" s="3" t="s">
        <v>33</v>
      </c>
      <c r="Q18" s="2" t="s">
        <v>15</v>
      </c>
    </row>
    <row r="19" spans="1:17" ht="13.5" thickBot="1">
      <c r="A19" s="449" t="s">
        <v>219</v>
      </c>
      <c r="B19" s="672" t="s">
        <v>477</v>
      </c>
      <c r="C19" s="672"/>
      <c r="D19" s="672"/>
      <c r="E19" s="672"/>
      <c r="F19" s="672"/>
      <c r="G19" s="672"/>
      <c r="H19" s="456" t="s">
        <v>149</v>
      </c>
      <c r="I19" s="491" t="s">
        <v>27</v>
      </c>
      <c r="J19" s="430"/>
      <c r="K19" s="630" t="str">
        <f>LOOKUP(BİLGİLER!I19,AYLAR!A1:B12,AYLAR!B1:B12)</f>
        <v>MART</v>
      </c>
      <c r="L19" s="445"/>
      <c r="M19" s="7"/>
      <c r="N19" s="4"/>
      <c r="O19" s="4"/>
      <c r="P19" s="3" t="s">
        <v>35</v>
      </c>
      <c r="Q19" s="2" t="s">
        <v>17</v>
      </c>
    </row>
    <row r="20" spans="1:17" ht="30" customHeight="1" thickBot="1">
      <c r="A20" s="448"/>
      <c r="B20" s="672"/>
      <c r="C20" s="672"/>
      <c r="D20" s="672"/>
      <c r="E20" s="672"/>
      <c r="F20" s="672"/>
      <c r="G20" s="672"/>
      <c r="H20" s="455"/>
      <c r="I20" s="431"/>
      <c r="J20" s="431"/>
      <c r="K20" s="431"/>
      <c r="L20" s="431"/>
      <c r="M20" s="7"/>
      <c r="N20" s="4"/>
      <c r="O20" s="4"/>
      <c r="P20" s="4"/>
      <c r="Q20" s="4"/>
    </row>
    <row r="21" spans="1:17" ht="16.5" customHeight="1" thickBot="1">
      <c r="A21" s="451" t="s">
        <v>82</v>
      </c>
      <c r="B21" s="457" t="s">
        <v>6</v>
      </c>
      <c r="C21" s="458"/>
      <c r="D21" s="458"/>
      <c r="E21" s="459"/>
      <c r="F21" s="651" t="s">
        <v>87</v>
      </c>
      <c r="G21" s="652"/>
      <c r="H21" s="460" t="s">
        <v>137</v>
      </c>
      <c r="I21" s="461"/>
      <c r="J21" s="462" t="s">
        <v>136</v>
      </c>
      <c r="K21" s="446"/>
      <c r="L21" s="446"/>
      <c r="M21" s="7"/>
      <c r="N21" s="4"/>
      <c r="O21" s="4"/>
      <c r="P21" s="4"/>
      <c r="Q21" s="4"/>
    </row>
    <row r="22" spans="1:17" ht="12.75">
      <c r="A22" s="452" t="s">
        <v>195</v>
      </c>
      <c r="B22" s="653" t="s">
        <v>147</v>
      </c>
      <c r="C22" s="653"/>
      <c r="D22" s="653"/>
      <c r="E22" s="437"/>
      <c r="F22" s="654" t="s">
        <v>148</v>
      </c>
      <c r="G22" s="655"/>
      <c r="H22" s="660" t="s">
        <v>135</v>
      </c>
      <c r="I22" s="661"/>
      <c r="J22" s="142">
        <f>BORDRO!U1</f>
        <v>1</v>
      </c>
      <c r="K22" s="446"/>
      <c r="L22" s="446"/>
      <c r="M22" s="7"/>
      <c r="N22" s="4"/>
      <c r="O22" s="4"/>
      <c r="P22" s="4"/>
      <c r="Q22" s="2" t="s">
        <v>20</v>
      </c>
    </row>
    <row r="23" spans="1:17" ht="13.5" thickBot="1">
      <c r="A23" s="453" t="s">
        <v>196</v>
      </c>
      <c r="B23" s="656" t="s">
        <v>462</v>
      </c>
      <c r="C23" s="656"/>
      <c r="D23" s="656"/>
      <c r="E23" s="438"/>
      <c r="F23" s="675" t="s">
        <v>463</v>
      </c>
      <c r="G23" s="676"/>
      <c r="H23" s="649" t="s">
        <v>134</v>
      </c>
      <c r="I23" s="650"/>
      <c r="J23" s="143">
        <f>IF(I11="Kişiye","",BANKA!G2)</f>
      </c>
      <c r="K23" s="446"/>
      <c r="L23" s="446"/>
      <c r="M23" s="7"/>
      <c r="N23" s="4"/>
      <c r="O23" s="4"/>
      <c r="P23" s="4"/>
      <c r="Q23" s="2" t="s">
        <v>21</v>
      </c>
    </row>
    <row r="24" spans="1:17" ht="12.75">
      <c r="A24" s="449" t="s">
        <v>146</v>
      </c>
      <c r="B24" s="662" t="s">
        <v>478</v>
      </c>
      <c r="C24" s="663"/>
      <c r="D24" s="663"/>
      <c r="E24" s="439"/>
      <c r="F24" s="673" t="s">
        <v>475</v>
      </c>
      <c r="G24" s="674"/>
      <c r="H24" s="649" t="s">
        <v>159</v>
      </c>
      <c r="I24" s="650"/>
      <c r="J24" s="143">
        <v>1</v>
      </c>
      <c r="K24" s="446" t="s">
        <v>225</v>
      </c>
      <c r="L24" s="446"/>
      <c r="M24" s="7"/>
      <c r="N24" s="4"/>
      <c r="O24" s="4"/>
      <c r="P24" s="4"/>
      <c r="Q24" s="2"/>
    </row>
    <row r="25" spans="1:17" ht="12.75">
      <c r="A25" s="449" t="s">
        <v>192</v>
      </c>
      <c r="B25" s="662" t="s">
        <v>474</v>
      </c>
      <c r="C25" s="663"/>
      <c r="D25" s="663"/>
      <c r="E25" s="439"/>
      <c r="F25" s="669" t="s">
        <v>371</v>
      </c>
      <c r="G25" s="670"/>
      <c r="H25" s="649" t="s">
        <v>261</v>
      </c>
      <c r="I25" s="650"/>
      <c r="J25" s="143">
        <v>1</v>
      </c>
      <c r="K25" s="446" t="s">
        <v>226</v>
      </c>
      <c r="L25" s="446"/>
      <c r="M25" s="7"/>
      <c r="N25" s="4"/>
      <c r="O25" s="4"/>
      <c r="P25" s="4"/>
      <c r="Q25" s="2"/>
    </row>
    <row r="26" spans="1:17" ht="12.75">
      <c r="A26" s="449" t="s">
        <v>125</v>
      </c>
      <c r="B26" s="662" t="s">
        <v>464</v>
      </c>
      <c r="C26" s="663"/>
      <c r="D26" s="663"/>
      <c r="E26" s="439"/>
      <c r="F26" s="674" t="s">
        <v>355</v>
      </c>
      <c r="G26" s="674"/>
      <c r="H26" s="677" t="s">
        <v>224</v>
      </c>
      <c r="I26" s="678"/>
      <c r="J26" s="443">
        <v>4</v>
      </c>
      <c r="K26" s="446" t="s">
        <v>227</v>
      </c>
      <c r="L26" s="446"/>
      <c r="M26" s="7"/>
      <c r="N26" s="4"/>
      <c r="O26" s="4"/>
      <c r="P26" s="4"/>
      <c r="Q26" s="4"/>
    </row>
    <row r="27" spans="1:17" ht="12.75">
      <c r="A27" s="449" t="s">
        <v>262</v>
      </c>
      <c r="B27" s="662" t="s">
        <v>465</v>
      </c>
      <c r="C27" s="663"/>
      <c r="D27" s="663"/>
      <c r="E27" s="439"/>
      <c r="F27" s="628" t="s">
        <v>65</v>
      </c>
      <c r="G27" s="628"/>
      <c r="H27" s="626"/>
      <c r="I27" s="627"/>
      <c r="J27" s="443"/>
      <c r="K27" s="446"/>
      <c r="L27" s="446"/>
      <c r="M27" s="7"/>
      <c r="N27" s="4"/>
      <c r="O27" s="4"/>
      <c r="P27" s="4"/>
      <c r="Q27" s="4"/>
    </row>
    <row r="28" spans="1:17" ht="12.75">
      <c r="A28" s="449" t="s">
        <v>86</v>
      </c>
      <c r="B28" s="662"/>
      <c r="C28" s="663"/>
      <c r="D28" s="663"/>
      <c r="E28" s="439"/>
      <c r="F28" s="670" t="s">
        <v>65</v>
      </c>
      <c r="G28" s="670"/>
      <c r="H28" s="677"/>
      <c r="I28" s="678"/>
      <c r="J28" s="443"/>
      <c r="K28" s="446" t="s">
        <v>228</v>
      </c>
      <c r="L28" s="446"/>
      <c r="M28" s="7"/>
      <c r="N28" s="4"/>
      <c r="O28" s="4"/>
      <c r="P28" s="4"/>
      <c r="Q28" s="4"/>
    </row>
    <row r="29" spans="1:17" ht="13.5" thickBot="1">
      <c r="A29" s="449" t="s">
        <v>126</v>
      </c>
      <c r="B29" s="494" t="s">
        <v>19</v>
      </c>
      <c r="C29" s="666" t="s">
        <v>466</v>
      </c>
      <c r="D29" s="668"/>
      <c r="E29" s="439"/>
      <c r="F29" s="673" t="s">
        <v>355</v>
      </c>
      <c r="G29" s="674"/>
      <c r="H29" s="492"/>
      <c r="I29" s="493"/>
      <c r="J29" s="444"/>
      <c r="K29" s="446" t="s">
        <v>229</v>
      </c>
      <c r="L29" s="446"/>
      <c r="M29" s="7"/>
      <c r="N29" s="4"/>
      <c r="O29" s="4"/>
      <c r="P29" s="4"/>
      <c r="Q29" s="4"/>
    </row>
    <row r="30" spans="1:17" ht="12.75">
      <c r="A30" s="449" t="s">
        <v>127</v>
      </c>
      <c r="B30" s="494" t="s">
        <v>19</v>
      </c>
      <c r="C30" s="666" t="s">
        <v>467</v>
      </c>
      <c r="D30" s="667"/>
      <c r="E30" s="439"/>
      <c r="F30" s="670" t="s">
        <v>65</v>
      </c>
      <c r="G30" s="670"/>
      <c r="H30" s="431"/>
      <c r="I30" s="431"/>
      <c r="J30" s="431"/>
      <c r="K30" s="431"/>
      <c r="L30" s="431"/>
      <c r="M30" s="7"/>
      <c r="N30" s="4"/>
      <c r="O30" s="4"/>
      <c r="P30" s="4"/>
      <c r="Q30" s="4"/>
    </row>
    <row r="31" spans="1:17" ht="11.25" customHeight="1" thickBot="1">
      <c r="A31" s="449"/>
      <c r="B31" s="440"/>
      <c r="C31" s="441"/>
      <c r="D31" s="441"/>
      <c r="E31" s="439"/>
      <c r="F31" s="442"/>
      <c r="G31" s="442"/>
      <c r="H31" s="631" t="s">
        <v>361</v>
      </c>
      <c r="I31" s="463"/>
      <c r="J31" s="464"/>
      <c r="K31" s="465"/>
      <c r="L31" s="465"/>
      <c r="M31" s="7"/>
      <c r="N31" s="4"/>
      <c r="O31" s="4"/>
      <c r="P31" s="4"/>
      <c r="Q31" s="4"/>
    </row>
    <row r="32" spans="1:17" ht="13.5" thickBot="1">
      <c r="A32" s="449" t="s">
        <v>128</v>
      </c>
      <c r="B32" s="466">
        <v>3500</v>
      </c>
      <c r="C32" s="432"/>
      <c r="D32" s="432"/>
      <c r="E32" s="432"/>
      <c r="F32" s="432"/>
      <c r="G32" s="432"/>
      <c r="H32" s="631" t="s">
        <v>362</v>
      </c>
      <c r="I32" s="464"/>
      <c r="J32" s="465"/>
      <c r="K32" s="465"/>
      <c r="L32" s="465"/>
      <c r="M32" s="7"/>
      <c r="N32" s="4"/>
      <c r="O32" s="4"/>
      <c r="P32" s="4"/>
      <c r="Q32" s="4"/>
    </row>
    <row r="33" spans="1:17" ht="12.75">
      <c r="A33" s="449" t="s">
        <v>129</v>
      </c>
      <c r="B33" s="662" t="s">
        <v>468</v>
      </c>
      <c r="C33" s="663"/>
      <c r="D33" s="663"/>
      <c r="E33" s="439"/>
      <c r="F33" s="669" t="s">
        <v>469</v>
      </c>
      <c r="G33" s="670"/>
      <c r="H33" s="631" t="s">
        <v>363</v>
      </c>
      <c r="I33" s="464"/>
      <c r="J33" s="464"/>
      <c r="K33" s="464"/>
      <c r="L33" s="464"/>
      <c r="M33" s="7"/>
      <c r="N33" s="4"/>
      <c r="O33" s="4"/>
      <c r="P33" s="4"/>
      <c r="Q33" s="4"/>
    </row>
    <row r="34" spans="1:17" ht="12.75">
      <c r="A34" s="449" t="s">
        <v>130</v>
      </c>
      <c r="B34" s="662" t="s">
        <v>468</v>
      </c>
      <c r="C34" s="663"/>
      <c r="D34" s="663"/>
      <c r="E34" s="439"/>
      <c r="F34" s="669" t="s">
        <v>469</v>
      </c>
      <c r="G34" s="670"/>
      <c r="H34" s="632" t="s">
        <v>364</v>
      </c>
      <c r="I34" s="464"/>
      <c r="J34" s="465"/>
      <c r="K34" s="465"/>
      <c r="L34" s="465"/>
      <c r="M34" s="7"/>
      <c r="N34" s="4"/>
      <c r="O34" s="4"/>
      <c r="P34" s="4"/>
      <c r="Q34" s="4"/>
    </row>
    <row r="35" spans="1:17" ht="12.75">
      <c r="A35" s="133"/>
      <c r="B35" s="7"/>
      <c r="C35" s="7"/>
      <c r="D35" s="7"/>
      <c r="E35" s="7"/>
      <c r="F35" s="7"/>
      <c r="G35" s="7"/>
      <c r="H35" s="7"/>
      <c r="I35" s="8"/>
      <c r="J35" s="8"/>
      <c r="K35" s="8"/>
      <c r="L35" s="8"/>
      <c r="M35" s="7"/>
      <c r="N35" s="4"/>
      <c r="O35" s="4"/>
      <c r="P35" s="4"/>
      <c r="Q35" s="4"/>
    </row>
    <row r="36" spans="1:17" ht="7.5" customHeight="1">
      <c r="A36" s="13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  <c r="M36" s="4"/>
      <c r="N36" s="4"/>
      <c r="O36" s="4"/>
      <c r="P36" s="4"/>
      <c r="Q36" s="4"/>
    </row>
    <row r="37" spans="1:17" ht="12.75" hidden="1">
      <c r="A37" s="13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  <c r="M37" s="4"/>
      <c r="N37" s="4"/>
      <c r="O37" s="4"/>
      <c r="P37" s="4"/>
      <c r="Q37" s="4"/>
    </row>
    <row r="38" spans="1:17" ht="12.75" hidden="1">
      <c r="A38" s="134"/>
      <c r="B38" s="4"/>
      <c r="C38" s="4"/>
      <c r="D38" s="4"/>
      <c r="E38" s="4"/>
      <c r="F38" s="4"/>
      <c r="G38" s="4"/>
      <c r="H38" s="4"/>
      <c r="I38" s="5"/>
      <c r="J38" s="5"/>
      <c r="K38" s="5"/>
      <c r="L38" s="5"/>
      <c r="M38" s="4"/>
      <c r="N38" s="4"/>
      <c r="O38" s="4"/>
      <c r="P38" s="4"/>
      <c r="Q38" s="4"/>
    </row>
    <row r="39" spans="1:17" ht="12.75" hidden="1">
      <c r="A39" s="134"/>
      <c r="B39" s="4"/>
      <c r="C39" s="4"/>
      <c r="D39" s="4"/>
      <c r="E39" s="4"/>
      <c r="F39" s="4"/>
      <c r="G39" s="4"/>
      <c r="H39" s="4"/>
      <c r="I39" s="5"/>
      <c r="J39" s="5"/>
      <c r="K39" s="5"/>
      <c r="L39" s="5"/>
      <c r="M39" s="4"/>
      <c r="N39" s="4"/>
      <c r="O39" s="4"/>
      <c r="P39" s="4"/>
      <c r="Q39" s="4"/>
    </row>
    <row r="40" spans="1:17" ht="12.75" hidden="1">
      <c r="A40" s="134"/>
      <c r="B40" s="4"/>
      <c r="C40" s="4"/>
      <c r="D40" s="4"/>
      <c r="E40" s="4"/>
      <c r="F40" s="4"/>
      <c r="G40" s="4"/>
      <c r="H40" s="4"/>
      <c r="I40" s="5"/>
      <c r="J40" s="5"/>
      <c r="K40" s="5"/>
      <c r="L40" s="5"/>
      <c r="M40" s="4"/>
      <c r="N40" s="4"/>
      <c r="O40" s="4"/>
      <c r="P40" s="4"/>
      <c r="Q40" s="4"/>
    </row>
    <row r="41" spans="1:17" ht="12.75" hidden="1">
      <c r="A41" s="134"/>
      <c r="B41" s="4"/>
      <c r="C41" s="4"/>
      <c r="D41" s="4"/>
      <c r="E41" s="4"/>
      <c r="F41" s="4"/>
      <c r="G41" s="4"/>
      <c r="H41" s="4"/>
      <c r="I41" s="5"/>
      <c r="J41" s="5"/>
      <c r="K41" s="5"/>
      <c r="L41" s="5"/>
      <c r="M41" s="4"/>
      <c r="N41" s="4"/>
      <c r="O41" s="4"/>
      <c r="P41" s="4"/>
      <c r="Q41" s="4"/>
    </row>
    <row r="42" ht="12.75" hidden="1"/>
    <row r="43" ht="12.75" hidden="1"/>
    <row r="44" ht="12.75" hidden="1"/>
    <row r="45" ht="12.75" hidden="1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</sheetData>
  <sheetProtection password="CC1A" sheet="1" objects="1" scenarios="1"/>
  <mergeCells count="34">
    <mergeCell ref="B26:D26"/>
    <mergeCell ref="F26:G26"/>
    <mergeCell ref="B27:D27"/>
    <mergeCell ref="H28:I28"/>
    <mergeCell ref="F33:G33"/>
    <mergeCell ref="F28:G28"/>
    <mergeCell ref="H26:I26"/>
    <mergeCell ref="F30:G30"/>
    <mergeCell ref="F29:G29"/>
    <mergeCell ref="F25:G25"/>
    <mergeCell ref="B25:D25"/>
    <mergeCell ref="B19:G20"/>
    <mergeCell ref="F24:G24"/>
    <mergeCell ref="F23:G23"/>
    <mergeCell ref="B24:D24"/>
    <mergeCell ref="B34:D34"/>
    <mergeCell ref="I10:L10"/>
    <mergeCell ref="B33:D33"/>
    <mergeCell ref="I11:J11"/>
    <mergeCell ref="H25:I25"/>
    <mergeCell ref="C30:D30"/>
    <mergeCell ref="C29:D29"/>
    <mergeCell ref="B28:D28"/>
    <mergeCell ref="F34:G34"/>
    <mergeCell ref="B10:G10"/>
    <mergeCell ref="H24:I24"/>
    <mergeCell ref="F21:G21"/>
    <mergeCell ref="B22:D22"/>
    <mergeCell ref="F22:G22"/>
    <mergeCell ref="B23:D23"/>
    <mergeCell ref="F15:G15"/>
    <mergeCell ref="B15:D15"/>
    <mergeCell ref="H22:I22"/>
    <mergeCell ref="H23:I23"/>
  </mergeCells>
  <dataValidations count="7">
    <dataValidation type="list" allowBlank="1" showInputMessage="1" showErrorMessage="1" prompt="seçiniz" sqref="B29:B31">
      <formula1>"EVET,HAYIR"</formula1>
    </dataValidation>
    <dataValidation type="list" allowBlank="1" showInputMessage="1" showErrorMessage="1" sqref="B11">
      <formula1>"İL,İLÇE"</formula1>
    </dataValidation>
    <dataValidation type="list" allowBlank="1" showInputMessage="1" showErrorMessage="1" promptTitle="UYARI !!" prompt="LÜTFEN SEÇİNİZ.." errorTitle="AYIP VALLAHİ !!" error="SEÇ DEDİK  HALA YAZMAYA ÇALIŞIYORSUN !!" sqref="I19">
      <formula1>listesıra</formula1>
    </dataValidation>
    <dataValidation type="list" allowBlank="1" showInputMessage="1" showErrorMessage="1" promptTitle="UYARI !!" prompt="LÜTFEN BAĞLI OLDUĞUNUZ GENEL MÜDÜRLÜĞÜ SEÇİNİZ." sqref="B10:G10">
      <formula1>LİSTETUR</formula1>
    </dataValidation>
    <dataValidation type="textLength" allowBlank="1" showInputMessage="1" showErrorMessage="1" errorTitle="uyarı !!" error="Noksan/fazla değer girdiniz." sqref="B16:D16">
      <formula1>26</formula1>
      <formula2>26</formula2>
    </dataValidation>
    <dataValidation type="list" allowBlank="1" showInputMessage="1" showErrorMessage="1" sqref="I11">
      <formula1>"İlgili hesaplara,Kişiye"</formula1>
    </dataValidation>
    <dataValidation type="list" allowBlank="1" showInputMessage="1" showErrorMessage="1" errorTitle="Uyarı !!" error="ilçeler 285, il 290 OLMALI seçiniz." sqref="B7">
      <formula1>"290,285"</formula1>
    </dataValidation>
  </dataValidations>
  <printOptions horizontalCentered="1"/>
  <pageMargins left="0.18" right="0.18" top="0.62" bottom="0.984251968503937" header="0.36" footer="0.5118110236220472"/>
  <pageSetup fitToHeight="1" fitToWidth="1" horizontalDpi="300" verticalDpi="3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Okul Müdürü</Manager>
  <Company>75.Yıl Serpil Akdağ Lisesi 66100-Yozgat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Ekdersmatik</dc:title>
  <dc:subject>Ek ders ücreti</dc:subject>
  <dc:creator>Behçet Yayıkçı</dc:creator>
  <cp:keywords>Seraklis</cp:keywords>
  <dc:description>İnsanların hayırlısı insanlara faydalı olandır.</dc:description>
  <cp:lastModifiedBy>WIN7</cp:lastModifiedBy>
  <cp:lastPrinted>2015-03-11T14:50:53Z</cp:lastPrinted>
  <dcterms:created xsi:type="dcterms:W3CDTF">1998-01-08T11:56:39Z</dcterms:created>
  <dcterms:modified xsi:type="dcterms:W3CDTF">2016-12-14T14:38:14Z</dcterms:modified>
  <cp:category>Muhasebe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maç">
    <vt:bool>true</vt:bool>
  </property>
  <property fmtid="{D5CDD505-2E9C-101B-9397-08002B2CF9AE}" pid="3" name="IVID1A4218FD">
    <vt:lpwstr/>
  </property>
  <property fmtid="{D5CDD505-2E9C-101B-9397-08002B2CF9AE}" pid="4" name="IVID3FD9F441">
    <vt:lpwstr/>
  </property>
  <property fmtid="{D5CDD505-2E9C-101B-9397-08002B2CF9AE}" pid="5" name="IVID376912DD">
    <vt:lpwstr/>
  </property>
  <property fmtid="{D5CDD505-2E9C-101B-9397-08002B2CF9AE}" pid="6" name="IVIDC4707DF">
    <vt:lpwstr/>
  </property>
</Properties>
</file>