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4" yWindow="65524" windowWidth="19176" windowHeight="6312" tabRatio="782" activeTab="6"/>
  </bookViews>
  <sheets>
    <sheet name="Ör No 14" sheetId="1" r:id="rId1"/>
    <sheet name="AYLAR" sheetId="2" state="hidden" r:id="rId2"/>
    <sheet name="DİLEKCE" sheetId="3" r:id="rId3"/>
    <sheet name="ANAKOD" sheetId="4" r:id="rId4"/>
    <sheet name="KATSAYI" sheetId="5" r:id="rId5"/>
    <sheet name="YASAL" sheetId="6" r:id="rId6"/>
    <sheet name="MENÜ" sheetId="7" r:id="rId7"/>
    <sheet name="BİLGİLER" sheetId="8" r:id="rId8"/>
    <sheet name="LİSTE" sheetId="9" r:id="rId9"/>
    <sheet name="BORDRO" sheetId="10" r:id="rId10"/>
    <sheet name="BANKA" sheetId="11" r:id="rId11"/>
    <sheet name="NAKİT" sheetId="12" r:id="rId12"/>
    <sheet name="TALİMAT" sheetId="13" r:id="rId13"/>
    <sheet name="TETCET" sheetId="14" r:id="rId14"/>
  </sheets>
  <externalReferences>
    <externalReference r:id="rId17"/>
  </externalReferences>
  <definedNames>
    <definedName name="_2013_1" localSheetId="4">'KATSAYI'!$A$2:$B$13</definedName>
    <definedName name="AccessDatabase" hidden="1">"C:\Belgelerim\excelblg\maasV2.0.xls"</definedName>
    <definedName name="listeaylar" localSheetId="10">'[1]AYLAR'!$B$1:$B$12</definedName>
    <definedName name="listeaylar">'AYLAR'!$B$1:$B$12</definedName>
    <definedName name="listedonem">'KATSAYI'!$A$2:$A$13</definedName>
    <definedName name="listekatsayi">'KATSAYI'!$A$2:$B$13</definedName>
    <definedName name="listesıra" localSheetId="10">'[1]AYLAR'!$A$1:$A$12</definedName>
    <definedName name="listesıra">'AYLAR'!$A$1:$A$12</definedName>
    <definedName name="LİSTETUR">'ANAKOD'!$B$3:$B$9</definedName>
    <definedName name="_xlnm.Print_Area" localSheetId="9">'BORDRO'!$A$1:$Z$47</definedName>
    <definedName name="_xlnm.Print_Area" localSheetId="11">'NAKİT'!$A$3:$V$70</definedName>
    <definedName name="_xlnm.Print_Area" localSheetId="0">'Ör No 14'!$A$1:$AL$61</definedName>
    <definedName name="_xlnm.Print_Area" localSheetId="12">'TALİMAT'!$A$1:$S$37</definedName>
    <definedName name="_xlnm.Print_Titles" localSheetId="8">'LİSTE'!$1:$1</definedName>
  </definedNames>
  <calcPr fullCalcOnLoad="1"/>
</workbook>
</file>

<file path=xl/sharedStrings.xml><?xml version="1.0" encoding="utf-8"?>
<sst xmlns="http://schemas.openxmlformats.org/spreadsheetml/2006/main" count="660" uniqueCount="474">
  <si>
    <t>Tarihi</t>
  </si>
  <si>
    <t>Yevmiyenin</t>
  </si>
  <si>
    <t>02</t>
  </si>
  <si>
    <t>Ödenmesi Gereken</t>
  </si>
  <si>
    <t>Birim</t>
  </si>
  <si>
    <t>Kodu</t>
  </si>
  <si>
    <t>OCAK</t>
  </si>
  <si>
    <t>ŞUBAT</t>
  </si>
  <si>
    <t>MART</t>
  </si>
  <si>
    <t>NİSAN</t>
  </si>
  <si>
    <t>MAYIS</t>
  </si>
  <si>
    <t>HAZİRAN</t>
  </si>
  <si>
    <t>TEMMUZ</t>
  </si>
  <si>
    <t>AĞUSTOS</t>
  </si>
  <si>
    <t>EYLÜL</t>
  </si>
  <si>
    <t>EKİM</t>
  </si>
  <si>
    <t>KASIM</t>
  </si>
  <si>
    <t>ARALIK</t>
  </si>
  <si>
    <t>EVET</t>
  </si>
  <si>
    <t>Yozgat</t>
  </si>
  <si>
    <t>İLKÖĞRETİM</t>
  </si>
  <si>
    <t>ORTAÖĞRETİM</t>
  </si>
  <si>
    <t>Açıklama</t>
  </si>
  <si>
    <t>Kadrosu</t>
  </si>
  <si>
    <t>Kesinti Toplamı</t>
  </si>
  <si>
    <t>01</t>
  </si>
  <si>
    <t>03</t>
  </si>
  <si>
    <t>04</t>
  </si>
  <si>
    <t>05</t>
  </si>
  <si>
    <t>06</t>
  </si>
  <si>
    <t>07</t>
  </si>
  <si>
    <t>08</t>
  </si>
  <si>
    <t>09</t>
  </si>
  <si>
    <t>10</t>
  </si>
  <si>
    <t>11</t>
  </si>
  <si>
    <t>12</t>
  </si>
  <si>
    <t>EK-1</t>
  </si>
  <si>
    <t>TESLİM ALAN</t>
  </si>
  <si>
    <t>TESLİM EDEN</t>
  </si>
  <si>
    <t>Doktora</t>
  </si>
  <si>
    <t>Bütçe Yılı</t>
  </si>
  <si>
    <t xml:space="preserve">İlgilinin </t>
  </si>
  <si>
    <t>Adı, Soyadı</t>
  </si>
  <si>
    <t>Kurum-Birim
Kodu</t>
  </si>
  <si>
    <t>T.C. /Vergi Kimlik No</t>
  </si>
  <si>
    <t>No.su</t>
  </si>
  <si>
    <t>Banka Şube Adı</t>
  </si>
  <si>
    <t>Kurum Adı</t>
  </si>
  <si>
    <t>Banka Hesap Numarası</t>
  </si>
  <si>
    <t>Birim Adı</t>
  </si>
  <si>
    <t>Bağlı Olduğu Vergi Dairesi</t>
  </si>
  <si>
    <t>Kurumsal Kod</t>
  </si>
  <si>
    <t>Fonksiyonel Kod</t>
  </si>
  <si>
    <t>Finans.</t>
  </si>
  <si>
    <t>T u t a r</t>
  </si>
  <si>
    <t>Hesap No.</t>
  </si>
  <si>
    <t>B o r ç</t>
  </si>
  <si>
    <t>A l a c a k</t>
  </si>
  <si>
    <t>Hesap / Ayrıntı Adı</t>
  </si>
  <si>
    <t>T o p l a m</t>
  </si>
  <si>
    <t xml:space="preserve">Yukarıda yazılı </t>
  </si>
  <si>
    <t>TL. tahakkuk ettirilmiştir.  Ödenmesi / Mahsubu gerekir.</t>
  </si>
  <si>
    <t>Çek / Gönderme                Emri No.</t>
  </si>
  <si>
    <t>Memur</t>
  </si>
  <si>
    <t>Şef</t>
  </si>
  <si>
    <t>Türü</t>
  </si>
  <si>
    <t>Tutarı</t>
  </si>
  <si>
    <t>Uygundur</t>
  </si>
  <si>
    <t>Ödeyiniz / Mahsup Ediniz</t>
  </si>
  <si>
    <t xml:space="preserve">Yalnız   : </t>
  </si>
  <si>
    <t>Gider yansıtma hesabı</t>
  </si>
  <si>
    <t>Görevi</t>
  </si>
  <si>
    <t>Birim Kodu :</t>
  </si>
  <si>
    <t>Saymanlık Kodu :</t>
  </si>
  <si>
    <t>Saymanlık Adı:</t>
  </si>
  <si>
    <t>Mali Bütçe Yılı :</t>
  </si>
  <si>
    <t>İl  Adı:</t>
  </si>
  <si>
    <t>Kurumsal Kod :</t>
  </si>
  <si>
    <t>Fonksiyonel Kod :</t>
  </si>
  <si>
    <t>Finansman Kod :</t>
  </si>
  <si>
    <t>Ekonomik Kod :</t>
  </si>
  <si>
    <t>Kurum Adı :</t>
  </si>
  <si>
    <t>Birim Adı:</t>
  </si>
  <si>
    <t>Düzenleme Tarihi :</t>
  </si>
  <si>
    <t>Teslim Alan Maliye Yetkilisi :</t>
  </si>
  <si>
    <t>Düzey &gt;&gt;&gt; :</t>
  </si>
  <si>
    <t>aldım.</t>
  </si>
  <si>
    <t>Master</t>
  </si>
  <si>
    <t>Hesap / Ayrıntı Adı :</t>
  </si>
  <si>
    <t>Mahasebe  Birim Kodu</t>
  </si>
  <si>
    <t>Mauhasebe Birim Adı</t>
  </si>
  <si>
    <t xml:space="preserve">Ekonomik </t>
  </si>
  <si>
    <t>Y.Hesap Kodu</t>
  </si>
  <si>
    <t>Bütçe Gideri tahakkuk ettirilmiştir.  Ödenmesi / Mahsubu gerekir.</t>
  </si>
  <si>
    <t>Ödeme Emri
Belgesi No.</t>
  </si>
  <si>
    <t>Bütçe Gideri 
Tahakkuk toplamı</t>
  </si>
  <si>
    <t>Özel Gider
İndirimi toplamı</t>
  </si>
  <si>
    <t>TETKİK EDEN</t>
  </si>
  <si>
    <t>Muhasebe Yetkilisi Yrd.</t>
  </si>
  <si>
    <t>AÇIKLAMA VE EKLER</t>
  </si>
  <si>
    <t>ÖDEMEYE ESAS BELGENİN</t>
  </si>
  <si>
    <t>Harcama Yetkilisi</t>
  </si>
  <si>
    <t>Muhasebe Yetkilisi</t>
  </si>
  <si>
    <t>G.B.M.Y. Örnek: 1/A</t>
  </si>
  <si>
    <t>(*) Gerçekleştirme görevlileri arasından harcama yetkilisince görevlendirilen kişi tarafından imzalanacaktır.</t>
  </si>
  <si>
    <t xml:space="preserve">                                                    ÖDEME EMRİ BELGESİ</t>
  </si>
  <si>
    <t>Bütçe Gideri tahakkuk toplamı</t>
  </si>
  <si>
    <t>:</t>
  </si>
  <si>
    <t>PARAF YAZILSIN MI?</t>
  </si>
  <si>
    <t/>
  </si>
  <si>
    <t>byayikci@meb.gov.tr</t>
  </si>
  <si>
    <t>TL</t>
  </si>
  <si>
    <t>Kr</t>
  </si>
  <si>
    <t xml:space="preserve">Ait Olduğu Ay </t>
  </si>
  <si>
    <t>Sıra No</t>
  </si>
  <si>
    <t xml:space="preserve">İmza </t>
  </si>
  <si>
    <t>T.C. / Vergi Kimlik No</t>
  </si>
  <si>
    <t>Adı Soyadı</t>
  </si>
  <si>
    <t>M.Y.H.B.Y. Örnek No: 13</t>
  </si>
  <si>
    <t>Nakli yekun</t>
  </si>
  <si>
    <t>Maliyeye teslim eden :</t>
  </si>
  <si>
    <t>Memur parafı? Unvanı? :</t>
  </si>
  <si>
    <t>Şef parafı? Unvanı? :</t>
  </si>
  <si>
    <t>Muhasebe İmza Yetki Limiti :</t>
  </si>
  <si>
    <t>1.Maliye Yetkilisi :</t>
  </si>
  <si>
    <t>2.Maliye Yetkilisi :</t>
  </si>
  <si>
    <t>Gerçekleştirme Görevlisi*</t>
  </si>
  <si>
    <t>Çeşitli Ödemeler Bordrosu</t>
  </si>
  <si>
    <t>Sayfa</t>
  </si>
  <si>
    <t>Adı Soyadı :</t>
  </si>
  <si>
    <t>Unvanı        :</t>
  </si>
  <si>
    <t>İmzası         :</t>
  </si>
  <si>
    <t>İmzası        :</t>
  </si>
  <si>
    <t>DÜZENLEYEN (Mutemet) :</t>
  </si>
  <si>
    <t>Müdür Yardımcısı</t>
  </si>
  <si>
    <t>Düzenleyen (Bordro)</t>
  </si>
  <si>
    <t>Behçet YAYIKÇI</t>
  </si>
  <si>
    <t>Şube Müdürü</t>
  </si>
  <si>
    <t>(Mühür)</t>
  </si>
  <si>
    <t>Kaçıncı aya ait ? :</t>
  </si>
  <si>
    <t>Sayfa :</t>
  </si>
  <si>
    <t>T.C.KİMLİK NO</t>
  </si>
  <si>
    <t>BANKA IBAN NUMARASI</t>
  </si>
  <si>
    <t>ADI VE SOYADI</t>
  </si>
  <si>
    <t>Derece
Kademe</t>
  </si>
  <si>
    <t>Dairesi      :</t>
  </si>
  <si>
    <t xml:space="preserve">Kayıtlı personel sayısı : </t>
  </si>
  <si>
    <t>DV kodu :</t>
  </si>
  <si>
    <t>Hesap kodu :</t>
  </si>
  <si>
    <t>Harcama Talimatı</t>
  </si>
  <si>
    <t>Hesap Ay Kodu</t>
  </si>
  <si>
    <t xml:space="preserve">   Damga Vergisi Kodu</t>
  </si>
  <si>
    <t>GÖREVİ</t>
  </si>
  <si>
    <t>Ek-1</t>
  </si>
  <si>
    <t>HARCAMA TALİMATI</t>
  </si>
  <si>
    <t xml:space="preserve">Harcama talebinde bulunan birim: </t>
  </si>
  <si>
    <t>YAPILACAK HARCAMANIN</t>
  </si>
  <si>
    <t>Gerekçesi ve hukuki dayanağı</t>
  </si>
  <si>
    <t>Konusu / nev'i / niteliği</t>
  </si>
  <si>
    <t>Miktarı</t>
  </si>
  <si>
    <t>Gerçekleştirme süresi</t>
  </si>
  <si>
    <t>Gerçekleştirme usulü</t>
  </si>
  <si>
    <t>Tutarı veya belirlenmişse yaklaşık bedeli</t>
  </si>
  <si>
    <t>TL.</t>
  </si>
  <si>
    <t>Kullanılabilir ödenek tutarı</t>
  </si>
  <si>
    <t>Ödeneğin bütçe tertibi</t>
  </si>
  <si>
    <t>Gerçekleştirme görevlileri</t>
  </si>
  <si>
    <t>AÇIKLAMA :</t>
  </si>
  <si>
    <t>O L U R</t>
  </si>
  <si>
    <t>Teklif  Eden Yetkilinin</t>
  </si>
  <si>
    <t>Harcama Yetkilisi *</t>
  </si>
  <si>
    <t>……………………………</t>
  </si>
  <si>
    <t>Ünvanı       :</t>
  </si>
  <si>
    <t>*Bu sütun, yönetim kurulu, komisyon veya komite kararlarıyla yapılan harcamalarda  kurul, komisyon, komite üyelerinin imzalarını kapsayacak şekilde düzenlenecektir.</t>
  </si>
  <si>
    <t>Sayı:</t>
  </si>
  <si>
    <t xml:space="preserve">      Yerleşim yeri :</t>
  </si>
  <si>
    <t>kurumsal:</t>
  </si>
  <si>
    <t>ekonomik</t>
  </si>
  <si>
    <t>koddan</t>
  </si>
  <si>
    <t>Kontrol edilmiş ve uygun görülmüştür.</t>
  </si>
  <si>
    <t>Söz konusu ödeneğin tahakkuk ettirilmesi uygun görülmüştür.</t>
  </si>
  <si>
    <t>Sayısı</t>
  </si>
  <si>
    <t>Kime ödenecek ?:</t>
  </si>
  <si>
    <t>Sürüm No:</t>
  </si>
  <si>
    <t>KADROSU</t>
  </si>
  <si>
    <t>Birim Amiri (Bordro) :</t>
  </si>
  <si>
    <t>Bağlı Bul.Vergi Dairesi :</t>
  </si>
  <si>
    <t>İlçe Adı:</t>
  </si>
  <si>
    <t>Gerçekleştirme Görevlisi (MEM) :</t>
  </si>
  <si>
    <t>Harcama Yetkilisi (MEM)  :</t>
  </si>
  <si>
    <t>Bağlı olduğu Genel Müdürlük :</t>
  </si>
  <si>
    <t>Okul/Kurum Bilgileri :</t>
  </si>
  <si>
    <t>Ele Geçen</t>
  </si>
  <si>
    <t>Toplam Tahakkuk</t>
  </si>
  <si>
    <t>2011-1</t>
  </si>
  <si>
    <t xml:space="preserve">                        A   L   A   C   A   K   L   I   N   I   N</t>
  </si>
  <si>
    <t xml:space="preserve">                        T A H A K K U K   E D E N   A L A C A Ğ I N</t>
  </si>
  <si>
    <t>Sayfa toplamı .</t>
  </si>
  <si>
    <t>Genel toplam :</t>
  </si>
  <si>
    <t xml:space="preserve">                                        ÇEŞİTLİ ÖDEMELER BORDROSU</t>
  </si>
  <si>
    <t>K.ÇOCUK TUTARI</t>
  </si>
  <si>
    <t>B.ÇOCUK TUTARI</t>
  </si>
  <si>
    <t>Aylık Katsayı</t>
  </si>
  <si>
    <t>Ay</t>
  </si>
  <si>
    <t xml:space="preserve">    Küçük Çocuk</t>
  </si>
  <si>
    <t xml:space="preserve">    Büyük Çocuk</t>
  </si>
  <si>
    <t>AYLIK KATSAYI</t>
  </si>
  <si>
    <t>TOPLAM TAHAKKUK</t>
  </si>
  <si>
    <t>DAMGA VERGİSİ</t>
  </si>
  <si>
    <t>ELE GEÇEN</t>
  </si>
  <si>
    <r>
      <t xml:space="preserve">BAZI ALACAKLARIN YENİDEN YAPILANDIRILMASI İLE </t>
    </r>
    <r>
      <rPr>
        <b/>
        <sz val="9"/>
        <color indexed="8"/>
        <rFont val="Times New Roman"/>
        <family val="1"/>
      </rPr>
      <t xml:space="preserve">SOSYAL SİGORTALAR VE GENEL </t>
    </r>
  </si>
  <si>
    <t xml:space="preserve">SAĞLIK SİGORTASI KANUNU VE DİĞER BAZI KANUN VE KANUN HÜKMÜNDE </t>
  </si>
  <si>
    <t>KARARNAMELERDE DEĞİŞİKLİK YAPILMASI HAKKINDA KANUN</t>
  </si>
  <si>
    <t>Malî Alacak Dilekçesi</t>
  </si>
  <si>
    <t>Damga Vergisi :</t>
  </si>
  <si>
    <t>DÖNEM SEÇ</t>
  </si>
  <si>
    <t>2010-1</t>
  </si>
  <si>
    <t>2010-2</t>
  </si>
  <si>
    <t>2011-2</t>
  </si>
  <si>
    <t>YIL-DÖNEM</t>
  </si>
  <si>
    <t>Dönemsel Aylık katsayı</t>
  </si>
  <si>
    <t>GÖSTERGE EŞ</t>
  </si>
  <si>
    <t>SN</t>
  </si>
  <si>
    <t>Aile Yardımı</t>
  </si>
  <si>
    <t>DERECE/KADEME</t>
  </si>
  <si>
    <t>Gösterge EŞ</t>
  </si>
  <si>
    <t>Gösterge K.çocuk</t>
  </si>
  <si>
    <t>Gösterge B.çocuk</t>
  </si>
  <si>
    <t>GÖSTERGE KÜÇÜK ÇOCUK</t>
  </si>
  <si>
    <t>GÖSTERGE BÜYÜK ÇOCUK</t>
  </si>
  <si>
    <t>Teknisyen</t>
  </si>
  <si>
    <t xml:space="preserve"> İllgili hesaplara aktarılmak suretiyle ödenmesi</t>
  </si>
  <si>
    <t>EŞ TUTARI</t>
  </si>
  <si>
    <t>BİRİM AMİRİ</t>
  </si>
  <si>
    <t>Yıl-Dönem</t>
  </si>
  <si>
    <t>Gelir</t>
  </si>
  <si>
    <t>Ver.</t>
  </si>
  <si>
    <t>Damga</t>
  </si>
  <si>
    <t>GELİR VER.</t>
  </si>
  <si>
    <t>Sayfa  :</t>
  </si>
  <si>
    <t>Önceki aylara ait bordrolar</t>
  </si>
  <si>
    <t>KESİNTİLER</t>
  </si>
  <si>
    <t>MEM YETKİLİLERİ</t>
  </si>
  <si>
    <t>OKUL/KURUM YETKİLİLERİ</t>
  </si>
  <si>
    <t>MALİYE YETKİLİLERİ</t>
  </si>
  <si>
    <t>UNVANI</t>
  </si>
  <si>
    <t>EKLER</t>
  </si>
  <si>
    <t>1-6111 sayılı Kanun (Torba Kanun) Madde 118
2-Mali yıl Merkezi Yönetim Bütçe Kanunu 
3-657 Sayılı Devlet Memurları Kanunu Md.202</t>
  </si>
  <si>
    <t>KESİNTİ TOPLAMI</t>
  </si>
  <si>
    <t>HAYIR</t>
  </si>
  <si>
    <t>2012-1</t>
  </si>
  <si>
    <t>2012-2</t>
  </si>
  <si>
    <t>13</t>
  </si>
  <si>
    <t>00</t>
  </si>
  <si>
    <t>62</t>
  </si>
  <si>
    <t>31</t>
  </si>
  <si>
    <t>32</t>
  </si>
  <si>
    <t>33</t>
  </si>
  <si>
    <t>37</t>
  </si>
  <si>
    <t>43</t>
  </si>
  <si>
    <t>38</t>
  </si>
  <si>
    <t>KURUMSAL KOD</t>
  </si>
  <si>
    <t>FONKSİYONEL KOD</t>
  </si>
  <si>
    <t>FİN.</t>
  </si>
  <si>
    <t>EKONOMİK KOD</t>
  </si>
  <si>
    <t>I</t>
  </si>
  <si>
    <t>II</t>
  </si>
  <si>
    <t>III</t>
  </si>
  <si>
    <t>IV</t>
  </si>
  <si>
    <t>BAĞLI OLDUĞU GENEL MÜDÜRLÜK</t>
  </si>
  <si>
    <t>Millî Eğitim Müdürlüğü</t>
  </si>
  <si>
    <t>Okul Öncesi ve İlköğretim Okulları</t>
  </si>
  <si>
    <t>Genel Ortaöğretim Okulları</t>
  </si>
  <si>
    <t>Mesleki ve Teknik Okullar</t>
  </si>
  <si>
    <t>Din Öğretimi Okulları</t>
  </si>
  <si>
    <t>Hayatboyu Öğrenme ve Halk Eğitim</t>
  </si>
  <si>
    <t>Özel Eğitim Okul ve Kurumları</t>
  </si>
  <si>
    <t>BANKA ADI VE ŞUBESİ</t>
  </si>
  <si>
    <t>Banka Listesi</t>
  </si>
  <si>
    <t>Personel</t>
  </si>
  <si>
    <t>(Muaf)</t>
  </si>
  <si>
    <t xml:space="preserve">ÜNVANI (Pozisyonu)                 </t>
  </si>
  <si>
    <t xml:space="preserve">ADI  SOYADI                     </t>
  </si>
  <si>
    <t xml:space="preserve">BABA ADI                            </t>
  </si>
  <si>
    <t xml:space="preserve">MEMLEKETİ                     </t>
  </si>
  <si>
    <t xml:space="preserve">DOĞUM TARİHİ               </t>
  </si>
  <si>
    <t xml:space="preserve">T.C. KİMLİK NO            </t>
  </si>
  <si>
    <t>Özü :</t>
  </si>
  <si>
    <t>İmza :</t>
  </si>
  <si>
    <t>………………………….</t>
  </si>
  <si>
    <t>ADRES :</t>
  </si>
  <si>
    <t>……………………………………………..</t>
  </si>
  <si>
    <t>……………………………………………</t>
  </si>
  <si>
    <t>TELEFON :</t>
  </si>
  <si>
    <t>BANKA ADI :</t>
  </si>
  <si>
    <t>IBAN NO:</t>
  </si>
  <si>
    <t>MALİ ALACAK  DİLEKÇESİ</t>
  </si>
  <si>
    <t>MEMURİYETE GİRİŞ TARİHİ</t>
  </si>
  <si>
    <t>…………………………………….</t>
  </si>
  <si>
    <t>GÖREVLİ OLDUĞU OKUL/KURUM</t>
  </si>
  <si>
    <t>Aile ve Çocuk Yardımı.</t>
  </si>
  <si>
    <t xml:space="preserve">                   e-bordro kayıtlarımın incelenmesi sonucunda ; 657 Sayılı Devlet Memurları Kanunu' nun 202.maddesi uyarınca tarafıma verilmesi gereken aile ve çocuk yardımının tahakkuk ettirilmediğini tespit ettim. Konunun incelenerek gerekli tahakkuk işleminin yapılıp alacağımın aşağıda belirtmiş olduğum hesap numarasına aktarılmak suretiyle ödenmesini istiyorum.</t>
  </si>
  <si>
    <t>2013-1</t>
  </si>
  <si>
    <t>2013-2</t>
  </si>
  <si>
    <t>Okul Müdürü</t>
  </si>
  <si>
    <t>2014-1</t>
  </si>
  <si>
    <t>2014-2</t>
  </si>
  <si>
    <t>12345678-841.02/</t>
  </si>
  <si>
    <t>BANKA LİSTESİ</t>
  </si>
  <si>
    <t>Muhasebe Biriminin Adı</t>
  </si>
  <si>
    <t>Muhasebe Biriminin Kodu</t>
  </si>
  <si>
    <t>Harcama Biriminin Adı</t>
  </si>
  <si>
    <t>Harcama Biriminin Kodu</t>
  </si>
  <si>
    <t>Banka Adı</t>
  </si>
  <si>
    <t>Şube Adı</t>
  </si>
  <si>
    <t>Aylığın Ait Olduğu Yıl</t>
  </si>
  <si>
    <t>Aylığın Ait Olduğu Ay</t>
  </si>
  <si>
    <t>ALACAKLILARIN</t>
  </si>
  <si>
    <t>T.C. Kimlik No</t>
  </si>
  <si>
    <t>Unvanı</t>
  </si>
  <si>
    <t>Banka Hesap No / IBAN</t>
  </si>
  <si>
    <t>Ödenecek Net Aylık Tutar</t>
  </si>
  <si>
    <t>NAKLİ YEKUN:</t>
  </si>
  <si>
    <t>Sayfa Toplamı :</t>
  </si>
  <si>
    <t>Yaziyle:</t>
  </si>
  <si>
    <t>Bordro Kayıtlarına Uygundur.</t>
  </si>
  <si>
    <t>Kontrol Edilmiştir.</t>
  </si>
  <si>
    <t>Gerçekleştirme Görevlisi</t>
  </si>
  <si>
    <t>(İmza)(mühür)</t>
  </si>
  <si>
    <t>(İmza)</t>
  </si>
  <si>
    <t>Not: 17/07/29012 tarihli ve 28356 SRG' de yayımlanan 1 sıra nolu tebliğe uygundur.</t>
  </si>
  <si>
    <t>MÜDÜRLÜK MAKAMINA</t>
  </si>
  <si>
    <t>3 GÜN</t>
  </si>
  <si>
    <t>HYS SEÇİLEN KURUM:</t>
  </si>
  <si>
    <t>13-1-0-62-290 (ilçeler 285)</t>
  </si>
  <si>
    <t>HARCAMA YÖNETİM SİSTEMİNE GİRİŞ İŞLEMLERİ</t>
  </si>
  <si>
    <t>Kurum VKN</t>
  </si>
  <si>
    <t>Banka</t>
  </si>
  <si>
    <t>Kişi ise TCKN girilecek</t>
  </si>
  <si>
    <t>HARCAMA (BRÜT)</t>
  </si>
  <si>
    <t xml:space="preserve">İŞLEM TİPİ : </t>
  </si>
  <si>
    <t>1-Harcama</t>
  </si>
  <si>
    <t>Detay kayıt ekle</t>
  </si>
  <si>
    <t>Açılır listeden seçilecek kod</t>
  </si>
  <si>
    <t>Harcama Tipi :</t>
  </si>
  <si>
    <t>630-1.0.0.0</t>
  </si>
  <si>
    <t>(Personel Giderleri)</t>
  </si>
  <si>
    <t>Fonksiyon</t>
  </si>
  <si>
    <t>1.3.9.0</t>
  </si>
  <si>
    <t>(kurumlara göre farklı)</t>
  </si>
  <si>
    <t>Finans</t>
  </si>
  <si>
    <t>Genel Bütçe</t>
  </si>
  <si>
    <t>Harcama Türü</t>
  </si>
  <si>
    <t>Tutar  (brüt)</t>
  </si>
  <si>
    <t>Tutar ondalık ayraç nokta (.) olarak gir)</t>
  </si>
  <si>
    <t>Bütçe Yansıması</t>
  </si>
  <si>
    <t>4-Kesinti</t>
  </si>
  <si>
    <t xml:space="preserve">İŞLEM TİPİ :      </t>
  </si>
  <si>
    <t>325-Hesap</t>
  </si>
  <si>
    <t>Hesap tipi</t>
  </si>
  <si>
    <t>325-0.0.0.0</t>
  </si>
  <si>
    <t>Tutar  (NET)</t>
  </si>
  <si>
    <t>Ödeme Belgesi Oluştur&gt;Ödeme Belgesi Dök&gt;Muhasebe Birimine Gönder</t>
  </si>
  <si>
    <t>Açıklama :…….' Sosyal Haklar</t>
  </si>
  <si>
    <t>830-1.1.4.1</t>
  </si>
  <si>
    <t>Münferit personel giderleri</t>
  </si>
  <si>
    <t>630-1.1.4.1</t>
  </si>
  <si>
    <t xml:space="preserve">Sosyal Haklar </t>
  </si>
  <si>
    <t>EŞ YARDIMI ALACAK MI?</t>
  </si>
  <si>
    <t>KÜÇÜK ÇOCUK SAYISI</t>
  </si>
  <si>
    <t>BÜYÜK ÇOCUK SAYISI</t>
  </si>
  <si>
    <t>ÖDENECEK AY SAYISI</t>
  </si>
  <si>
    <t>SNO</t>
  </si>
  <si>
    <t>Okulunuzda/kurumunuzda</t>
  </si>
  <si>
    <t>olarak görev yapmaktayım.</t>
  </si>
  <si>
    <t xml:space="preserve">                  Gereğinin yapılmasını arz ederim. </t>
  </si>
  <si>
    <t>Behçet Yayıkçı1</t>
  </si>
  <si>
    <t>4</t>
  </si>
  <si>
    <t>TR123456789012345678901234</t>
  </si>
  <si>
    <t>Okul/Kurum Vergi Kimlik No :</t>
  </si>
  <si>
    <t>Okul/kurum Banka Adı ve Şube :</t>
  </si>
  <si>
    <t>Okul/Kurum Banka IBAN No :</t>
  </si>
  <si>
    <t>Muhasebe Yetkilisi tek kişi ise(MdYrd yoksa)</t>
  </si>
  <si>
    <t>1.ve.2. yetkili olarak aynı kişi bilgilerini yazınız.</t>
  </si>
  <si>
    <t>ÖNEMLİ AÇIKLAMA :</t>
  </si>
  <si>
    <t xml:space="preserve">OTOMATİK </t>
  </si>
  <si>
    <t>2015-1</t>
  </si>
  <si>
    <t>2015-2</t>
  </si>
  <si>
    <t>Okul/kurum Standart Dosya Planı Birim Kodu :</t>
  </si>
  <si>
    <t>(3 adet çıktı AL)</t>
  </si>
  <si>
    <t>AİLE YARDIMI BİLDİRİMİ</t>
  </si>
  <si>
    <t>Bildirimi Verenin</t>
  </si>
  <si>
    <t>T.C./ Vergi Kimlik No</t>
  </si>
  <si>
    <t xml:space="preserve">Dairesi </t>
  </si>
  <si>
    <t>Ödemeyi Yapacak</t>
  </si>
  <si>
    <t>Medeni Hali</t>
  </si>
  <si>
    <t>Bekar</t>
  </si>
  <si>
    <t>Evli</t>
  </si>
  <si>
    <t>Diğer</t>
  </si>
  <si>
    <t>İlgili Olduğu Ay ve Yıl</t>
  </si>
  <si>
    <t>AİLE YARDIMI İÇİN EŞİN</t>
  </si>
  <si>
    <t>Evlenme Tarihi</t>
  </si>
  <si>
    <t>Aile Cüzdanı Seri No</t>
  </si>
  <si>
    <t>İş Durumu</t>
  </si>
  <si>
    <t>Çalışıyor</t>
  </si>
  <si>
    <t>Çalışmıyor</t>
  </si>
  <si>
    <t>Emekli</t>
  </si>
  <si>
    <t>Yardım Alınacak Öz, Üvey veya Evlat Edinilmiş Çocukların</t>
  </si>
  <si>
    <t>TC. Kimlik No</t>
  </si>
  <si>
    <t>Doğum Tarihi  (Varsa ay ve günü de yazılacaktır.)</t>
  </si>
  <si>
    <t>Cinsiyeti</t>
  </si>
  <si>
    <t>Babasının Adı</t>
  </si>
  <si>
    <t>Anasının Adı</t>
  </si>
  <si>
    <t>Öz, Üvey veya Evlat Edinilmişmi Olduğu</t>
  </si>
  <si>
    <t>Yüksek Öğrenime Devam Ediyorsa</t>
  </si>
  <si>
    <t>Daire ve Kurumlarca Öğrenim Giderleri Üstlenilmiş veya Kendilerine Burs Verilmekte midir?</t>
  </si>
  <si>
    <t>Hangi Tarihte Kaydedildiği</t>
  </si>
  <si>
    <t>Okulun Adı</t>
  </si>
  <si>
    <t>Sınıfı</t>
  </si>
  <si>
    <t>Arka sayfada yazılı hususları da gözönüne almak suretiyle düzenlediğim aile yardımına ait bildirimdir.</t>
  </si>
  <si>
    <t>Düzenleyenin İmzası</t>
  </si>
  <si>
    <t>Yukarıdaki imza, bu bildirim kağıdını düzenleyen .................................................................................................. na aittir.</t>
  </si>
  <si>
    <t>Daire Amiri</t>
  </si>
  <si>
    <t xml:space="preserve">Adı-Soyadı    </t>
  </si>
  <si>
    <t>:................................................................</t>
  </si>
  <si>
    <t xml:space="preserve">Unvanı-İmzası         </t>
  </si>
  <si>
    <t>M.Y.H.B.Y. Örnek No: 14</t>
  </si>
  <si>
    <t>Sıra No: 1</t>
  </si>
  <si>
    <t>1-Aile Yardımı Bildirimi ( 1 sayfa)</t>
  </si>
  <si>
    <t>TOPLAM:</t>
  </si>
  <si>
    <t>ÖDEME BELGESİ VE EKİ BELGELER TESLİM TESELLÜM TUTANAĞI</t>
  </si>
  <si>
    <t>Harcama Biriminin Kurumsal Kodu</t>
  </si>
  <si>
    <t xml:space="preserve">Muhasebe Birimi </t>
  </si>
  <si>
    <t>Dairesi</t>
  </si>
  <si>
    <t>Düzenleme Tarihi</t>
  </si>
  <si>
    <t>Form Sıra No</t>
  </si>
  <si>
    <t>Torba Numarası***</t>
  </si>
  <si>
    <t>Ödeme Belgesi</t>
  </si>
  <si>
    <t>Eki Belge</t>
  </si>
  <si>
    <t>Alacaklı</t>
  </si>
  <si>
    <t>Bütçe Gideri Tutarı</t>
  </si>
  <si>
    <t>Tahakkuk İşlem No</t>
  </si>
  <si>
    <t>Yevmiye Tarihi**</t>
  </si>
  <si>
    <t>Yevmiye No**</t>
  </si>
  <si>
    <t>Türü *</t>
  </si>
  <si>
    <t>Adedi</t>
  </si>
  <si>
    <t>Adı-Soyadı</t>
  </si>
  <si>
    <t>TCK/VKN</t>
  </si>
  <si>
    <t xml:space="preserve">Yukarıda alacaklıları ile alacak tutarları gösterilen toplam </t>
  </si>
  <si>
    <t xml:space="preserve">adet tahakkuk evrakı ve ekleri teslim alınmıştır.  ...../...../20.....       Teslim Saati:….:…. </t>
  </si>
  <si>
    <t>Teslim Saati:</t>
  </si>
  <si>
    <t>İmza</t>
  </si>
  <si>
    <t xml:space="preserve">* Merkezi Yönetim Harcama Belgeleri Yönetmeliğindeki belgenin adı yazılacaktır. </t>
  </si>
  <si>
    <t xml:space="preserve">** Bu bölümler muhasebe birimi tarafından muhasebeleştirme işlemi tamamlandıktan sonra doldurulacaktır. </t>
  </si>
  <si>
    <t xml:space="preserve">*** Bu bölüme muhasebeleştirme işlemi tamamlandıktan sonra evrakın konulduğu torba numarası yazılacaktır. </t>
  </si>
  <si>
    <t>Samet İŞBİLEN</t>
  </si>
  <si>
    <t>63</t>
  </si>
  <si>
    <t>İLÇE</t>
  </si>
  <si>
    <t>Erbaa Malmüdürlüğü</t>
  </si>
  <si>
    <t>İlçe Millî Eğitim Müdürlüğü</t>
  </si>
  <si>
    <t>………. Anadolu Lisesi</t>
  </si>
  <si>
    <t>Tokat</t>
  </si>
  <si>
    <t>Erbaa</t>
  </si>
  <si>
    <t>……...BANKASI</t>
  </si>
  <si>
    <t>Bekir ASLAN</t>
  </si>
  <si>
    <t>İlçe Milli Eğitim Müdürü</t>
  </si>
  <si>
    <t>İbrahim ÖZKURT</t>
  </si>
  <si>
    <t>Malmüdürü</t>
  </si>
  <si>
    <t>Akbank Erbaa Şubesi</t>
  </si>
  <si>
    <t>http://erbaa.meb.gov.tr adresindeki PROGRAMLARIMIZ' I ziyaret ettiniz mi?</t>
  </si>
  <si>
    <t>………………..</t>
  </si>
  <si>
    <t>…………………….</t>
  </si>
  <si>
    <t>……………………..</t>
  </si>
  <si>
    <t>…………</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</si>
</sst>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 000\ 0000"/>
    <numFmt numFmtId="166" formatCode="000\ 0000"/>
    <numFmt numFmtId="167" formatCode="dd/mm/yyyy"/>
    <numFmt numFmtId="168" formatCode="yyyy"/>
    <numFmt numFmtId="169" formatCode="&quot;....&quot;\.mm/yyyy"/>
    <numFmt numFmtId="170" formatCode="_-* #,##0_-;\-* #,##0_-;_-* &quot;-&quot;_-;_-@_-"/>
    <numFmt numFmtId="171" formatCode="mmmm"/>
    <numFmt numFmtId="172" formatCode="&quot;....&quot;\.mm/yyyy"/>
    <numFmt numFmtId="173" formatCode="&quot;....&quot;mm/yyyy"/>
    <numFmt numFmtId="174" formatCode="_-* #,##0.00\ [$€-1]_-;\-* #,##0.00\ [$€-1]_-;_-* &quot;-&quot;??\ [$€-1]_-"/>
    <numFmt numFmtId="175" formatCode="#,##0.0000"/>
    <numFmt numFmtId="176" formatCode="#,##0.000000"/>
    <numFmt numFmtId="177" formatCode="0.000000"/>
    <numFmt numFmtId="178" formatCode="\.mm/yyyy"/>
    <numFmt numFmtId="179" formatCode="0000\ 0000\ 0000\ 0000\ 0000\ 0000\ 00"/>
  </numFmts>
  <fonts count="95">
    <font>
      <sz val="10"/>
      <name val="Arial"/>
      <family val="0"/>
    </font>
    <font>
      <sz val="11"/>
      <color indexed="8"/>
      <name val="Calibri"/>
      <family val="2"/>
    </font>
    <font>
      <sz val="10"/>
      <name val="Arial Tur"/>
      <family val="2"/>
    </font>
    <font>
      <sz val="8"/>
      <name val="Arial Tur"/>
      <family val="2"/>
    </font>
    <font>
      <b/>
      <sz val="10"/>
      <name val="Arial"/>
      <family val="2"/>
    </font>
    <font>
      <u val="single"/>
      <sz val="10"/>
      <color indexed="12"/>
      <name val="Arial"/>
      <family val="2"/>
    </font>
    <font>
      <b/>
      <i/>
      <sz val="9"/>
      <color indexed="9"/>
      <name val="Arial Tur"/>
      <family val="0"/>
    </font>
    <font>
      <b/>
      <sz val="10"/>
      <name val="Arial Tur"/>
      <family val="2"/>
    </font>
    <font>
      <b/>
      <sz val="10"/>
      <color indexed="10"/>
      <name val="Arial"/>
      <family val="2"/>
    </font>
    <font>
      <b/>
      <sz val="10"/>
      <color indexed="10"/>
      <name val="Arial Tur"/>
      <family val="0"/>
    </font>
    <font>
      <sz val="9"/>
      <name val="Arial Tur"/>
      <family val="2"/>
    </font>
    <font>
      <sz val="12"/>
      <name val="Arial Tur"/>
      <family val="0"/>
    </font>
    <font>
      <sz val="11"/>
      <name val="Arial Tur"/>
      <family val="2"/>
    </font>
    <font>
      <sz val="11"/>
      <name val="Arial"/>
      <family val="2"/>
    </font>
    <font>
      <b/>
      <i/>
      <sz val="10"/>
      <name val="Arial Tur"/>
      <family val="0"/>
    </font>
    <font>
      <b/>
      <sz val="10"/>
      <color indexed="47"/>
      <name val="Arial"/>
      <family val="2"/>
    </font>
    <font>
      <b/>
      <sz val="10"/>
      <color indexed="18"/>
      <name val="Arial"/>
      <family val="2"/>
    </font>
    <font>
      <b/>
      <sz val="20"/>
      <name val="Courier New Tur"/>
      <family val="3"/>
    </font>
    <font>
      <sz val="12"/>
      <name val="Arial"/>
      <family val="2"/>
    </font>
    <font>
      <sz val="12"/>
      <name val="Times New Roman Tur"/>
      <family val="1"/>
    </font>
    <font>
      <sz val="8"/>
      <name val="Arial"/>
      <family val="2"/>
    </font>
    <font>
      <sz val="10"/>
      <color indexed="10"/>
      <name val="Arial"/>
      <family val="2"/>
    </font>
    <font>
      <b/>
      <sz val="10"/>
      <color indexed="9"/>
      <name val="Arial"/>
      <family val="2"/>
    </font>
    <font>
      <sz val="10"/>
      <color indexed="8"/>
      <name val="Times New Roman"/>
      <family val="1"/>
    </font>
    <font>
      <b/>
      <sz val="10"/>
      <color indexed="8"/>
      <name val="Times New Roman"/>
      <family val="1"/>
    </font>
    <font>
      <sz val="10"/>
      <name val="Times New Roman"/>
      <family val="1"/>
    </font>
    <font>
      <b/>
      <sz val="11"/>
      <name val="Times New Roman"/>
      <family val="1"/>
    </font>
    <font>
      <sz val="8"/>
      <color indexed="8"/>
      <name val="Times New Roman"/>
      <family val="1"/>
    </font>
    <font>
      <sz val="11"/>
      <color indexed="8"/>
      <name val="Times New Roman"/>
      <family val="1"/>
    </font>
    <font>
      <b/>
      <sz val="11"/>
      <name val="Arial Tur"/>
      <family val="2"/>
    </font>
    <font>
      <sz val="11"/>
      <name val="Times New Roman"/>
      <family val="1"/>
    </font>
    <font>
      <b/>
      <sz val="11"/>
      <name val="Arial"/>
      <family val="2"/>
    </font>
    <font>
      <b/>
      <sz val="12"/>
      <name val="Times New Roman"/>
      <family val="1"/>
    </font>
    <font>
      <b/>
      <sz val="10"/>
      <color indexed="9"/>
      <name val="Arial Tur"/>
      <family val="2"/>
    </font>
    <font>
      <b/>
      <sz val="9"/>
      <name val="Times New Roman"/>
      <family val="1"/>
    </font>
    <font>
      <u val="single"/>
      <sz val="10"/>
      <color indexed="8"/>
      <name val="Times New Roman"/>
      <family val="1"/>
    </font>
    <font>
      <u val="single"/>
      <sz val="10"/>
      <name val="Times New Roman"/>
      <family val="1"/>
    </font>
    <font>
      <b/>
      <sz val="9"/>
      <name val="Arial"/>
      <family val="2"/>
    </font>
    <font>
      <b/>
      <sz val="14"/>
      <color indexed="8"/>
      <name val="Times New Roman"/>
      <family val="1"/>
    </font>
    <font>
      <b/>
      <sz val="9"/>
      <color indexed="8"/>
      <name val="Times New Roman"/>
      <family val="1"/>
    </font>
    <font>
      <b/>
      <sz val="9"/>
      <color indexed="9"/>
      <name val="Arial"/>
      <family val="2"/>
    </font>
    <font>
      <b/>
      <sz val="9"/>
      <color indexed="9"/>
      <name val="Arial Tur"/>
      <family val="0"/>
    </font>
    <font>
      <u val="single"/>
      <sz val="7.5"/>
      <color indexed="12"/>
      <name val="Arial Tur"/>
      <family val="0"/>
    </font>
    <font>
      <sz val="10"/>
      <name val="Verdana"/>
      <family val="2"/>
    </font>
    <font>
      <sz val="12"/>
      <name val="Times New Roman"/>
      <family val="1"/>
    </font>
    <font>
      <sz val="10"/>
      <color indexed="12"/>
      <name val="Arial"/>
      <family val="2"/>
    </font>
    <font>
      <u val="single"/>
      <sz val="12"/>
      <name val="Times New Roman"/>
      <family val="1"/>
    </font>
    <font>
      <sz val="10"/>
      <color indexed="9"/>
      <name val="Arial"/>
      <family val="2"/>
    </font>
    <font>
      <b/>
      <sz val="12"/>
      <name val="Arial"/>
      <family val="2"/>
    </font>
    <font>
      <b/>
      <sz val="10"/>
      <color indexed="8"/>
      <name val="Arial"/>
      <family val="2"/>
    </font>
    <font>
      <b/>
      <sz val="11"/>
      <color indexed="8"/>
      <name val="Arial"/>
      <family val="2"/>
    </font>
    <font>
      <sz val="10"/>
      <name val="Calibri"/>
      <family val="2"/>
    </font>
    <font>
      <sz val="9"/>
      <name val="Calibri"/>
      <family val="2"/>
    </font>
    <font>
      <b/>
      <sz val="12"/>
      <color indexed="9"/>
      <name val="Arial"/>
      <family val="2"/>
    </font>
    <font>
      <b/>
      <i/>
      <sz val="14"/>
      <color indexed="12"/>
      <name val="Arial"/>
      <family val="2"/>
    </font>
    <font>
      <b/>
      <sz val="10"/>
      <color indexed="56"/>
      <name val="Arial"/>
      <family val="2"/>
    </font>
    <font>
      <b/>
      <sz val="14"/>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color indexed="10"/>
      <name val="Arial"/>
      <family val="2"/>
    </font>
    <font>
      <sz val="12"/>
      <color indexed="8"/>
      <name val="Arial"/>
      <family val="2"/>
    </font>
    <font>
      <sz val="10"/>
      <color indexed="8"/>
      <name val="Arial"/>
      <family val="2"/>
    </font>
    <font>
      <b/>
      <sz val="14"/>
      <color indexed="8"/>
      <name val="Arial"/>
      <family val="2"/>
    </font>
    <font>
      <b/>
      <sz val="4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FFFF"/>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56"/>
        <bgColor indexed="64"/>
      </patternFill>
    </fill>
    <fill>
      <patternFill patternType="solid">
        <fgColor indexed="30"/>
        <bgColor indexed="64"/>
      </patternFill>
    </fill>
    <fill>
      <patternFill patternType="solid">
        <fgColor indexed="9"/>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41"/>
        <bgColor indexed="64"/>
      </patternFill>
    </fill>
    <fill>
      <patternFill patternType="solid">
        <fgColor indexed="10"/>
        <bgColor indexed="64"/>
      </patternFill>
    </fill>
    <fill>
      <patternFill patternType="solid">
        <fgColor indexed="14"/>
        <bgColor indexed="64"/>
      </patternFill>
    </fill>
    <fill>
      <patternFill patternType="solid">
        <fgColor indexed="40"/>
        <bgColor indexed="64"/>
      </patternFill>
    </fill>
    <fill>
      <patternFill patternType="solid">
        <fgColor indexed="49"/>
        <bgColor indexed="64"/>
      </patternFill>
    </fill>
    <fill>
      <patternFill patternType="solid">
        <fgColor indexed="52"/>
        <bgColor indexed="64"/>
      </patternFill>
    </fill>
    <fill>
      <patternFill patternType="solid">
        <fgColor indexed="17"/>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theme="0" tint="-0.1499900072813034"/>
        <bgColor indexed="64"/>
      </patternFill>
    </fill>
    <fill>
      <patternFill patternType="solid">
        <fgColor indexed="10"/>
        <bgColor indexed="64"/>
      </patternFill>
    </fill>
    <fill>
      <patternFill patternType="solid">
        <fgColor indexed="13"/>
        <bgColor indexed="64"/>
      </patternFill>
    </fill>
    <fill>
      <patternFill patternType="solid">
        <fgColor rgb="FF92D050"/>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ck">
        <color indexed="10"/>
      </left>
      <right/>
      <top style="thick">
        <color indexed="10"/>
      </top>
      <bottom style="thin">
        <color indexed="8"/>
      </bottom>
    </border>
    <border>
      <left>
        <color indexed="63"/>
      </left>
      <right>
        <color indexed="63"/>
      </right>
      <top style="thin">
        <color theme="4"/>
      </top>
      <bottom style="double">
        <color theme="4"/>
      </bottom>
    </border>
    <border>
      <left/>
      <right/>
      <top/>
      <bottom style="hair"/>
    </border>
    <border>
      <left style="medium"/>
      <right style="thin"/>
      <top style="medium"/>
      <bottom style="thin"/>
    </border>
    <border>
      <left style="thin"/>
      <right style="thin"/>
      <top style="medium"/>
      <bottom style="thin"/>
    </border>
    <border>
      <left style="thin"/>
      <right style="thin"/>
      <top style="thin"/>
      <bottom style="thin"/>
    </border>
    <border>
      <left/>
      <right style="medium"/>
      <top/>
      <bottom/>
    </border>
    <border>
      <left style="medium"/>
      <right/>
      <top style="medium"/>
      <bottom/>
    </border>
    <border>
      <left/>
      <right/>
      <top style="medium"/>
      <bottom/>
    </border>
    <border>
      <left/>
      <right/>
      <top style="medium"/>
      <bottom style="medium"/>
    </border>
    <border>
      <left style="medium"/>
      <right/>
      <top/>
      <bottom/>
    </border>
    <border>
      <left style="medium"/>
      <right/>
      <top/>
      <bottom style="medium"/>
    </border>
    <border>
      <left/>
      <right/>
      <top/>
      <bottom style="medium"/>
    </border>
    <border>
      <left/>
      <right style="medium"/>
      <top/>
      <bottom style="medium"/>
    </border>
    <border>
      <left/>
      <right style="medium"/>
      <top/>
      <bottom style="thin"/>
    </border>
    <border>
      <left style="medium"/>
      <right/>
      <top style="medium"/>
      <bottom style="medium"/>
    </border>
    <border>
      <left/>
      <right style="thin"/>
      <top style="medium"/>
      <bottom style="medium"/>
    </border>
    <border>
      <left/>
      <right style="medium"/>
      <top style="medium"/>
      <bottom/>
    </border>
    <border>
      <left/>
      <right style="thin"/>
      <top/>
      <bottom/>
    </border>
    <border>
      <left style="medium"/>
      <right/>
      <top/>
      <bottom style="thin"/>
    </border>
    <border>
      <left/>
      <right/>
      <top/>
      <bottom style="thin"/>
    </border>
    <border>
      <left/>
      <right style="thin"/>
      <top/>
      <bottom style="thin"/>
    </border>
    <border>
      <left style="medium"/>
      <right style="medium"/>
      <top/>
      <bottom/>
    </border>
    <border>
      <left/>
      <right/>
      <top style="thin"/>
      <bottom/>
    </border>
    <border>
      <left/>
      <right style="thin"/>
      <top style="thin"/>
      <bottom/>
    </border>
    <border>
      <left style="medium"/>
      <right/>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thin"/>
      <top/>
      <bottom style="thin"/>
    </border>
    <border>
      <left style="thin"/>
      <right/>
      <top style="thin"/>
      <bottom/>
    </border>
    <border>
      <left style="thin"/>
      <right style="thin"/>
      <top/>
      <bottom/>
    </border>
    <border>
      <left style="medium"/>
      <right style="medium"/>
      <top/>
      <bottom style="medium"/>
    </border>
    <border>
      <left style="thin"/>
      <right/>
      <top style="thin"/>
      <bottom style="medium"/>
    </border>
    <border>
      <left/>
      <right style="medium"/>
      <top style="medium"/>
      <bottom style="thin"/>
    </border>
    <border>
      <left style="medium"/>
      <right style="medium"/>
      <top style="medium"/>
      <bottom style="thin"/>
    </border>
    <border>
      <left style="medium"/>
      <right style="medium"/>
      <top style="thin"/>
      <bottom style="thin"/>
    </border>
    <border>
      <left style="medium"/>
      <right style="medium"/>
      <top style="medium"/>
      <bottom/>
    </border>
    <border>
      <left/>
      <right style="medium"/>
      <top style="medium"/>
      <bottom style="medium"/>
    </border>
    <border>
      <left/>
      <right style="medium"/>
      <top style="thin"/>
      <bottom style="thin"/>
    </border>
    <border>
      <left/>
      <right style="thin"/>
      <top style="thin"/>
      <bottom style="mediu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top style="medium"/>
      <bottom style="thin"/>
    </border>
    <border>
      <left style="medium"/>
      <right style="thin"/>
      <top style="thin"/>
      <bottom/>
    </border>
    <border>
      <left style="thin"/>
      <right style="medium"/>
      <top style="thin"/>
      <bottom/>
    </border>
    <border>
      <left style="medium"/>
      <right/>
      <top style="thin"/>
      <bottom style="medium"/>
    </border>
    <border>
      <left style="medium"/>
      <right style="medium"/>
      <top style="medium"/>
      <bottom style="medium"/>
    </border>
    <border>
      <left style="dotted"/>
      <right/>
      <top/>
      <bottom/>
    </border>
    <border>
      <left/>
      <right style="medium"/>
      <top style="thin"/>
      <bottom style="medium"/>
    </border>
    <border>
      <left/>
      <right/>
      <top style="medium"/>
      <bottom style="thin"/>
    </border>
    <border>
      <left/>
      <right style="medium"/>
      <top style="thin"/>
      <bottom/>
    </border>
    <border>
      <left style="medium"/>
      <right/>
      <top style="thin"/>
      <bottom style="thin"/>
    </border>
    <border>
      <left style="medium"/>
      <right style="medium"/>
      <top style="thin"/>
      <bottom/>
    </border>
    <border>
      <left style="thin"/>
      <right style="medium"/>
      <top style="medium"/>
      <bottom style="thin"/>
    </border>
    <border>
      <left/>
      <right/>
      <top style="thin"/>
      <bottom style="medium"/>
    </border>
    <border>
      <left/>
      <right style="dotted"/>
      <top/>
      <bottom/>
    </border>
    <border>
      <left/>
      <right/>
      <top style="medium"/>
      <bottom style="hair"/>
    </border>
    <border>
      <left/>
      <right style="medium"/>
      <top style="medium"/>
      <bottom style="hair"/>
    </border>
    <border>
      <left/>
      <right/>
      <top style="hair"/>
      <bottom/>
    </border>
    <border>
      <left/>
      <right/>
      <top style="hair"/>
      <bottom style="medium"/>
    </border>
    <border>
      <left/>
      <right style="medium"/>
      <top style="hair"/>
      <bottom style="medium"/>
    </border>
    <border>
      <left style="thin"/>
      <right/>
      <top style="medium"/>
      <bottom/>
    </border>
    <border>
      <left/>
      <right style="thin"/>
      <top style="medium"/>
      <bottom/>
    </border>
    <border>
      <left style="thin"/>
      <right/>
      <top style="medium"/>
      <bottom style="thin"/>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right style="thin"/>
      <top style="medium"/>
      <bottom style="thin"/>
    </border>
    <border>
      <left style="medium"/>
      <right style="thin"/>
      <top style="medium"/>
      <bottom/>
    </border>
    <border>
      <left style="thin"/>
      <right style="medium"/>
      <top style="medium"/>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1" applyNumberFormat="0" applyFill="0" applyAlignment="0" applyProtection="0"/>
    <xf numFmtId="0" fontId="82" fillId="0" borderId="2"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0" applyNumberFormat="0" applyFill="0" applyBorder="0" applyAlignment="0" applyProtection="0"/>
    <xf numFmtId="41" fontId="0" fillId="0" borderId="0" applyFont="0" applyFill="0" applyBorder="0" applyAlignment="0" applyProtection="0"/>
    <xf numFmtId="0" fontId="85" fillId="20" borderId="5" applyNumberFormat="0" applyAlignment="0" applyProtection="0"/>
    <xf numFmtId="174" fontId="2" fillId="0" borderId="0" applyFont="0" applyFill="0" applyBorder="0" applyAlignment="0" applyProtection="0"/>
    <xf numFmtId="0" fontId="2" fillId="0" borderId="0" applyFont="0" applyFill="0" applyBorder="0" applyAlignment="0" applyProtection="0"/>
    <xf numFmtId="0" fontId="86" fillId="21" borderId="6" applyNumberFormat="0" applyAlignment="0" applyProtection="0"/>
    <xf numFmtId="0" fontId="87" fillId="20" borderId="6" applyNumberFormat="0" applyAlignment="0" applyProtection="0"/>
    <xf numFmtId="0" fontId="88" fillId="22" borderId="7" applyNumberFormat="0" applyAlignment="0" applyProtection="0"/>
    <xf numFmtId="0" fontId="89" fillId="23" borderId="0" applyNumberFormat="0" applyBorder="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90" fillId="24"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3" fillId="0" borderId="0">
      <alignment/>
      <protection/>
    </xf>
    <xf numFmtId="0" fontId="0" fillId="0" borderId="0" applyFill="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pplyFill="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25" borderId="8" applyNumberFormat="0" applyFont="0" applyAlignment="0" applyProtection="0"/>
    <xf numFmtId="0" fontId="9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7" borderId="9" applyFont="0" applyBorder="0" applyAlignment="0" applyProtection="0"/>
    <xf numFmtId="0" fontId="25" fillId="0" borderId="0" applyNumberFormat="0" applyFont="0" applyAlignment="0" applyProtection="0"/>
    <xf numFmtId="0" fontId="92" fillId="0" borderId="10" applyNumberFormat="0" applyFill="0" applyAlignment="0" applyProtection="0"/>
    <xf numFmtId="0" fontId="93" fillId="0" borderId="0" applyNumberForma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93">
    <xf numFmtId="0" fontId="0" fillId="0" borderId="0" xfId="0" applyAlignment="1">
      <alignment/>
    </xf>
    <xf numFmtId="0" fontId="6" fillId="34" borderId="0" xfId="79" applyFont="1" applyFill="1" applyBorder="1" applyAlignment="1" applyProtection="1">
      <alignment horizontal="left"/>
      <protection locked="0"/>
    </xf>
    <xf numFmtId="0" fontId="2" fillId="0" borderId="0" xfId="79" applyFont="1" applyFill="1" applyBorder="1" applyProtection="1">
      <alignment/>
      <protection locked="0"/>
    </xf>
    <xf numFmtId="0" fontId="2" fillId="0" borderId="0" xfId="79" applyFont="1" applyFill="1" applyBorder="1" applyProtection="1" quotePrefix="1">
      <alignment/>
      <protection locked="0"/>
    </xf>
    <xf numFmtId="3" fontId="0" fillId="0" borderId="11" xfId="0" applyNumberFormat="1" applyFont="1" applyFill="1" applyBorder="1" applyAlignment="1" applyProtection="1">
      <alignment horizontal="left"/>
      <protection locked="0"/>
    </xf>
    <xf numFmtId="3" fontId="4" fillId="0" borderId="11" xfId="0" applyNumberFormat="1" applyFont="1" applyFill="1" applyBorder="1" applyAlignment="1" applyProtection="1">
      <alignment horizontal="left"/>
      <protection locked="0"/>
    </xf>
    <xf numFmtId="0" fontId="0" fillId="0" borderId="0" xfId="0" applyFill="1" applyAlignment="1" applyProtection="1">
      <alignment/>
      <protection locked="0"/>
    </xf>
    <xf numFmtId="0" fontId="0" fillId="0" borderId="0" xfId="0" applyFill="1" applyAlignment="1" applyProtection="1">
      <alignment shrinkToFit="1"/>
      <protection locked="0"/>
    </xf>
    <xf numFmtId="0" fontId="0" fillId="35" borderId="0" xfId="0" applyFill="1" applyAlignment="1" applyProtection="1">
      <alignment/>
      <protection locked="0"/>
    </xf>
    <xf numFmtId="0" fontId="0" fillId="36" borderId="0" xfId="0" applyFill="1" applyAlignment="1" applyProtection="1">
      <alignment/>
      <protection locked="0"/>
    </xf>
    <xf numFmtId="0" fontId="0" fillId="36" borderId="0" xfId="0" applyFill="1" applyAlignment="1" applyProtection="1">
      <alignment shrinkToFit="1"/>
      <protection locked="0"/>
    </xf>
    <xf numFmtId="0" fontId="0" fillId="37" borderId="0" xfId="0" applyFill="1" applyAlignment="1" applyProtection="1">
      <alignment/>
      <protection locked="0"/>
    </xf>
    <xf numFmtId="0" fontId="15" fillId="38" borderId="0" xfId="0" applyFont="1" applyFill="1" applyAlignment="1" applyProtection="1">
      <alignment horizontal="centerContinuous"/>
      <protection locked="0"/>
    </xf>
    <xf numFmtId="0" fontId="0" fillId="36" borderId="0" xfId="0" applyFont="1" applyFill="1" applyAlignment="1" applyProtection="1">
      <alignment/>
      <protection locked="0"/>
    </xf>
    <xf numFmtId="0" fontId="0" fillId="0" borderId="0" xfId="0" applyFont="1" applyFill="1" applyBorder="1" applyAlignment="1" applyProtection="1">
      <alignment/>
      <protection locked="0"/>
    </xf>
    <xf numFmtId="0" fontId="0" fillId="36" borderId="0" xfId="0" applyFill="1" applyAlignment="1" applyProtection="1">
      <alignment/>
      <protection locked="0"/>
    </xf>
    <xf numFmtId="0" fontId="0" fillId="37" borderId="0" xfId="0" applyFill="1" applyAlignment="1" applyProtection="1">
      <alignment shrinkToFit="1"/>
      <protection locked="0"/>
    </xf>
    <xf numFmtId="0" fontId="0" fillId="35" borderId="0" xfId="0" applyFill="1" applyAlignment="1" applyProtection="1">
      <alignment shrinkToFit="1"/>
      <protection locked="0"/>
    </xf>
    <xf numFmtId="49" fontId="7" fillId="39" borderId="0" xfId="79"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0" fontId="4" fillId="0" borderId="11" xfId="0" applyNumberFormat="1" applyFont="1" applyFill="1" applyBorder="1" applyAlignment="1" applyProtection="1">
      <alignment horizontal="left"/>
      <protection locked="0"/>
    </xf>
    <xf numFmtId="0" fontId="0" fillId="36" borderId="0" xfId="0" applyFont="1" applyFill="1" applyAlignment="1" applyProtection="1">
      <alignment horizontal="left" shrinkToFit="1"/>
      <protection locked="0"/>
    </xf>
    <xf numFmtId="0" fontId="2" fillId="0" borderId="0" xfId="78" applyFill="1" applyProtection="1">
      <alignment/>
      <protection locked="0"/>
    </xf>
    <xf numFmtId="0" fontId="10" fillId="0" borderId="0" xfId="78" applyFont="1" applyFill="1" applyBorder="1" applyAlignment="1" applyProtection="1">
      <alignment vertical="center"/>
      <protection hidden="1"/>
    </xf>
    <xf numFmtId="0" fontId="10" fillId="0" borderId="0" xfId="78" applyFont="1" applyFill="1" applyBorder="1" applyAlignment="1" applyProtection="1">
      <alignment horizontal="center" vertical="center"/>
      <protection hidden="1"/>
    </xf>
    <xf numFmtId="0" fontId="10" fillId="0" borderId="0" xfId="78" applyFont="1" applyFill="1" applyProtection="1">
      <alignment/>
      <protection locked="0"/>
    </xf>
    <xf numFmtId="0" fontId="12" fillId="0" borderId="12" xfId="78" applyFont="1" applyFill="1" applyBorder="1" applyAlignment="1" applyProtection="1">
      <alignment horizontal="center" vertical="center"/>
      <protection hidden="1"/>
    </xf>
    <xf numFmtId="0" fontId="12" fillId="0" borderId="13" xfId="78" applyFont="1" applyFill="1" applyBorder="1" applyAlignment="1" applyProtection="1">
      <alignment horizontal="centerContinuous" vertical="center"/>
      <protection hidden="1"/>
    </xf>
    <xf numFmtId="0" fontId="2" fillId="0" borderId="0" xfId="78" applyFill="1" applyProtection="1">
      <alignment/>
      <protection hidden="1"/>
    </xf>
    <xf numFmtId="0" fontId="2" fillId="0" borderId="14" xfId="78" applyFont="1" applyFill="1" applyBorder="1" applyAlignment="1" applyProtection="1">
      <alignment horizontal="centerContinuous" vertical="top"/>
      <protection hidden="1"/>
    </xf>
    <xf numFmtId="0" fontId="2" fillId="0" borderId="15" xfId="78" applyFont="1" applyFill="1" applyBorder="1" applyAlignment="1" applyProtection="1">
      <alignment horizontal="centerContinuous" vertical="center" shrinkToFit="1"/>
      <protection hidden="1"/>
    </xf>
    <xf numFmtId="0" fontId="2" fillId="0" borderId="0" xfId="78" applyFont="1" applyFill="1" applyProtection="1">
      <alignment/>
      <protection locked="0"/>
    </xf>
    <xf numFmtId="0" fontId="10" fillId="0" borderId="0" xfId="78" applyFont="1" applyFill="1" applyBorder="1" applyProtection="1">
      <alignment/>
      <protection hidden="1"/>
    </xf>
    <xf numFmtId="0" fontId="10" fillId="0" borderId="0" xfId="78" applyFont="1" applyFill="1" applyBorder="1" applyAlignment="1" applyProtection="1" quotePrefix="1">
      <alignment horizontal="left" shrinkToFit="1"/>
      <protection hidden="1"/>
    </xf>
    <xf numFmtId="0" fontId="12" fillId="0" borderId="0" xfId="78" applyFont="1" applyFill="1" applyBorder="1" applyAlignment="1" applyProtection="1" quotePrefix="1">
      <alignment vertical="center"/>
      <protection hidden="1"/>
    </xf>
    <xf numFmtId="0" fontId="10" fillId="0" borderId="0" xfId="78" applyFont="1" applyFill="1" applyBorder="1" applyAlignment="1" applyProtection="1">
      <alignment/>
      <protection hidden="1"/>
    </xf>
    <xf numFmtId="0" fontId="12" fillId="0" borderId="0" xfId="78" applyFont="1" applyFill="1" applyBorder="1" applyAlignment="1" applyProtection="1">
      <alignment vertical="center"/>
      <protection hidden="1"/>
    </xf>
    <xf numFmtId="0" fontId="10" fillId="0" borderId="0" xfId="78" applyFont="1" applyFill="1" applyBorder="1" applyAlignment="1" applyProtection="1">
      <alignment horizontal="center" shrinkToFit="1"/>
      <protection hidden="1"/>
    </xf>
    <xf numFmtId="0" fontId="12" fillId="0" borderId="16" xfId="78" applyFont="1" applyFill="1" applyBorder="1" applyAlignment="1" applyProtection="1">
      <alignment horizontal="center" vertical="center" wrapText="1"/>
      <protection hidden="1"/>
    </xf>
    <xf numFmtId="0" fontId="12" fillId="0" borderId="17" xfId="78" applyFont="1" applyFill="1" applyBorder="1" applyAlignment="1" applyProtection="1">
      <alignment horizontal="center" vertical="center" wrapText="1"/>
      <protection hidden="1"/>
    </xf>
    <xf numFmtId="0" fontId="13" fillId="0" borderId="18" xfId="71" applyFont="1" applyFill="1" applyBorder="1" applyAlignment="1" applyProtection="1">
      <alignment/>
      <protection hidden="1"/>
    </xf>
    <xf numFmtId="0" fontId="10" fillId="0" borderId="19" xfId="78" applyFont="1" applyFill="1" applyBorder="1" applyAlignment="1" applyProtection="1">
      <alignment horizontal="center" vertical="center" wrapText="1"/>
      <protection hidden="1"/>
    </xf>
    <xf numFmtId="0" fontId="10" fillId="0" borderId="0" xfId="78" applyFont="1" applyFill="1" applyBorder="1" applyAlignment="1" applyProtection="1">
      <alignment horizontal="center" vertical="center" wrapText="1"/>
      <protection hidden="1"/>
    </xf>
    <xf numFmtId="0" fontId="18" fillId="0" borderId="0" xfId="71" applyFont="1" applyFill="1" applyBorder="1" applyAlignment="1" applyProtection="1">
      <alignment vertical="center"/>
      <protection hidden="1"/>
    </xf>
    <xf numFmtId="0" fontId="2" fillId="0" borderId="0" xfId="78" applyFill="1" applyAlignment="1" applyProtection="1">
      <alignment vertical="center"/>
      <protection locked="0"/>
    </xf>
    <xf numFmtId="0" fontId="12" fillId="0" borderId="16" xfId="78" applyFont="1" applyFill="1" applyBorder="1" applyAlignment="1" applyProtection="1">
      <alignment horizontal="centerContinuous" vertical="center"/>
      <protection hidden="1"/>
    </xf>
    <xf numFmtId="0" fontId="12" fillId="0" borderId="17" xfId="78" applyFont="1" applyFill="1" applyBorder="1" applyAlignment="1" applyProtection="1">
      <alignment horizontal="centerContinuous" vertical="center"/>
      <protection hidden="1"/>
    </xf>
    <xf numFmtId="0" fontId="12" fillId="0" borderId="20" xfId="78" applyFont="1" applyFill="1" applyBorder="1" applyAlignment="1" applyProtection="1">
      <alignment horizontal="centerContinuous" vertical="center"/>
      <protection hidden="1"/>
    </xf>
    <xf numFmtId="0" fontId="12" fillId="0" borderId="21" xfId="78" applyFont="1" applyFill="1" applyBorder="1" applyAlignment="1" applyProtection="1">
      <alignment horizontal="centerContinuous" vertical="center"/>
      <protection hidden="1"/>
    </xf>
    <xf numFmtId="0" fontId="12" fillId="0" borderId="21" xfId="78" applyFont="1" applyFill="1" applyBorder="1" applyAlignment="1" applyProtection="1">
      <alignment horizontal="centerContinuous"/>
      <protection hidden="1"/>
    </xf>
    <xf numFmtId="0" fontId="11" fillId="0" borderId="0" xfId="78" applyFont="1" applyFill="1" applyBorder="1" applyAlignment="1" applyProtection="1" quotePrefix="1">
      <alignment horizontal="centerContinuous" vertical="center"/>
      <protection hidden="1"/>
    </xf>
    <xf numFmtId="0" fontId="11" fillId="0" borderId="0" xfId="78" applyFont="1" applyFill="1" applyAlignment="1" applyProtection="1">
      <alignment vertical="center"/>
      <protection locked="0"/>
    </xf>
    <xf numFmtId="0" fontId="12" fillId="0" borderId="19" xfId="78" applyFont="1" applyFill="1" applyBorder="1" applyAlignment="1" applyProtection="1">
      <alignment horizontal="centerContinuous"/>
      <protection hidden="1"/>
    </xf>
    <xf numFmtId="0" fontId="12" fillId="0" borderId="0" xfId="78" applyFont="1" applyFill="1" applyBorder="1" applyAlignment="1" applyProtection="1">
      <alignment horizontal="centerContinuous"/>
      <protection hidden="1"/>
    </xf>
    <xf numFmtId="0" fontId="12" fillId="0" borderId="21" xfId="78" applyFont="1" applyFill="1" applyBorder="1" applyAlignment="1" applyProtection="1">
      <alignment vertical="center"/>
      <protection hidden="1"/>
    </xf>
    <xf numFmtId="0" fontId="3" fillId="0" borderId="22" xfId="78" applyFont="1" applyFill="1" applyBorder="1" applyAlignment="1" applyProtection="1">
      <alignment horizontal="right" shrinkToFit="1"/>
      <protection hidden="1"/>
    </xf>
    <xf numFmtId="0" fontId="2" fillId="0" borderId="0" xfId="78" applyFill="1" applyAlignment="1" applyProtection="1">
      <alignment shrinkToFit="1"/>
      <protection hidden="1"/>
    </xf>
    <xf numFmtId="0" fontId="2" fillId="0" borderId="0" xfId="78" applyFill="1" applyAlignment="1" applyProtection="1">
      <alignment shrinkToFit="1"/>
      <protection locked="0"/>
    </xf>
    <xf numFmtId="0" fontId="2" fillId="0" borderId="0" xfId="78" applyFill="1" applyBorder="1" applyProtection="1">
      <alignment/>
      <protection locked="0"/>
    </xf>
    <xf numFmtId="0" fontId="2" fillId="0" borderId="0" xfId="78" applyFill="1" applyAlignment="1" applyProtection="1">
      <alignment horizontal="center" vertical="center" wrapText="1"/>
      <protection locked="0"/>
    </xf>
    <xf numFmtId="0" fontId="2" fillId="0" borderId="0" xfId="78" applyFill="1" applyAlignment="1" applyProtection="1">
      <alignment horizontal="center"/>
      <protection locked="0"/>
    </xf>
    <xf numFmtId="0" fontId="2" fillId="27" borderId="0" xfId="78" applyFill="1" applyProtection="1">
      <alignment/>
      <protection hidden="1"/>
    </xf>
    <xf numFmtId="0" fontId="17" fillId="0" borderId="0" xfId="78" applyFont="1" applyFill="1" applyAlignment="1" applyProtection="1">
      <alignment horizontal="center" vertical="center"/>
      <protection hidden="1"/>
    </xf>
    <xf numFmtId="0" fontId="2" fillId="0" borderId="23" xfId="78" applyFont="1" applyFill="1" applyBorder="1" applyAlignment="1" applyProtection="1">
      <alignment shrinkToFit="1"/>
      <protection hidden="1"/>
    </xf>
    <xf numFmtId="0" fontId="12" fillId="0" borderId="24" xfId="78" applyFont="1" applyFill="1" applyBorder="1" applyAlignment="1" applyProtection="1">
      <alignment horizontal="centerContinuous" vertical="center"/>
      <protection hidden="1"/>
    </xf>
    <xf numFmtId="0" fontId="12" fillId="0" borderId="25" xfId="78" applyFont="1" applyFill="1" applyBorder="1" applyAlignment="1" applyProtection="1">
      <alignment horizontal="centerContinuous" vertical="center"/>
      <protection hidden="1"/>
    </xf>
    <xf numFmtId="0" fontId="12" fillId="0" borderId="18" xfId="78" applyFont="1" applyFill="1" applyBorder="1" applyAlignment="1" applyProtection="1">
      <alignment horizontal="centerContinuous" vertical="center"/>
      <protection hidden="1"/>
    </xf>
    <xf numFmtId="0" fontId="12" fillId="0" borderId="26" xfId="78" applyFont="1" applyFill="1" applyBorder="1" applyAlignment="1" applyProtection="1">
      <alignment horizontal="center" vertical="center" wrapText="1"/>
      <protection hidden="1"/>
    </xf>
    <xf numFmtId="0" fontId="10" fillId="0" borderId="17" xfId="78" applyFont="1" applyFill="1" applyBorder="1" applyAlignment="1" applyProtection="1">
      <alignment horizontal="center" vertical="center"/>
      <protection hidden="1"/>
    </xf>
    <xf numFmtId="0" fontId="12" fillId="0" borderId="22" xfId="78" applyFont="1" applyFill="1" applyBorder="1" applyAlignment="1" applyProtection="1">
      <alignment horizontal="centerContinuous"/>
      <protection hidden="1"/>
    </xf>
    <xf numFmtId="0" fontId="2" fillId="0" borderId="0" xfId="78" applyFont="1" applyFill="1" applyBorder="1" applyAlignment="1" applyProtection="1">
      <alignment horizontal="center" shrinkToFit="1"/>
      <protection hidden="1"/>
    </xf>
    <xf numFmtId="0" fontId="2" fillId="0" borderId="15" xfId="78" applyFont="1" applyFill="1" applyBorder="1" applyAlignment="1" applyProtection="1">
      <alignment horizontal="left" shrinkToFit="1"/>
      <protection hidden="1"/>
    </xf>
    <xf numFmtId="0" fontId="2" fillId="0" borderId="21" xfId="78" applyFont="1" applyFill="1" applyBorder="1" applyAlignment="1" applyProtection="1">
      <alignment horizontal="center" shrinkToFit="1"/>
      <protection hidden="1"/>
    </xf>
    <xf numFmtId="0" fontId="2" fillId="0" borderId="22" xfId="78" applyFont="1" applyFill="1" applyBorder="1" applyAlignment="1" applyProtection="1">
      <alignment horizontal="left" shrinkToFit="1"/>
      <protection hidden="1"/>
    </xf>
    <xf numFmtId="0" fontId="11" fillId="0" borderId="27" xfId="78" applyFont="1" applyFill="1" applyBorder="1" applyAlignment="1" applyProtection="1" quotePrefix="1">
      <alignment horizontal="centerContinuous" vertical="center"/>
      <protection hidden="1"/>
    </xf>
    <xf numFmtId="0" fontId="12" fillId="0" borderId="27" xfId="78" applyFont="1" applyFill="1" applyBorder="1" applyAlignment="1" applyProtection="1">
      <alignment horizontal="centerContinuous"/>
      <protection hidden="1"/>
    </xf>
    <xf numFmtId="0" fontId="12" fillId="0" borderId="28" xfId="78" applyFont="1" applyFill="1" applyBorder="1" applyAlignment="1" applyProtection="1" quotePrefix="1">
      <alignment horizontal="centerContinuous"/>
      <protection hidden="1"/>
    </xf>
    <xf numFmtId="0" fontId="12" fillId="0" borderId="29" xfId="78" applyFont="1" applyFill="1" applyBorder="1" applyAlignment="1" applyProtection="1" quotePrefix="1">
      <alignment horizontal="centerContinuous"/>
      <protection hidden="1"/>
    </xf>
    <xf numFmtId="0" fontId="12" fillId="0" borderId="30" xfId="78" applyFont="1" applyFill="1" applyBorder="1" applyAlignment="1" applyProtection="1" quotePrefix="1">
      <alignment horizontal="centerContinuous"/>
      <protection hidden="1"/>
    </xf>
    <xf numFmtId="0" fontId="20" fillId="0" borderId="0" xfId="78" applyFont="1" applyProtection="1">
      <alignment/>
      <protection hidden="1"/>
    </xf>
    <xf numFmtId="0" fontId="2" fillId="0" borderId="0" xfId="78" applyFont="1" applyFill="1" applyProtection="1">
      <alignment/>
      <protection hidden="1"/>
    </xf>
    <xf numFmtId="0" fontId="9" fillId="0" borderId="0" xfId="78" applyFont="1" applyFill="1" applyProtection="1">
      <alignment/>
      <protection hidden="1"/>
    </xf>
    <xf numFmtId="0" fontId="9" fillId="0" borderId="0" xfId="78" applyFont="1" applyFill="1" applyProtection="1">
      <alignment/>
      <protection locked="0"/>
    </xf>
    <xf numFmtId="0" fontId="0" fillId="0" borderId="0" xfId="75">
      <alignment/>
      <protection/>
    </xf>
    <xf numFmtId="0" fontId="4" fillId="0" borderId="0" xfId="0" applyFont="1" applyAlignment="1">
      <alignment/>
    </xf>
    <xf numFmtId="0" fontId="8" fillId="0" borderId="14" xfId="77" applyFont="1" applyFill="1" applyBorder="1" applyAlignment="1" applyProtection="1">
      <alignment horizontal="center"/>
      <protection locked="0"/>
    </xf>
    <xf numFmtId="0" fontId="0" fillId="36" borderId="0" xfId="0" applyFill="1" applyBorder="1" applyAlignment="1" applyProtection="1">
      <alignment shrinkToFit="1"/>
      <protection locked="0"/>
    </xf>
    <xf numFmtId="0" fontId="12" fillId="0" borderId="19" xfId="78" applyFont="1" applyFill="1" applyBorder="1" applyAlignment="1" applyProtection="1">
      <alignment horizontal="center" vertical="center" wrapText="1"/>
      <protection hidden="1"/>
    </xf>
    <xf numFmtId="0" fontId="12" fillId="0" borderId="0" xfId="78" applyFont="1" applyFill="1" applyBorder="1" applyAlignment="1" applyProtection="1">
      <alignment horizontal="center" vertical="center" wrapText="1"/>
      <protection hidden="1"/>
    </xf>
    <xf numFmtId="0" fontId="12" fillId="0" borderId="0" xfId="78" applyFont="1" applyFill="1" applyBorder="1" applyAlignment="1" applyProtection="1">
      <alignment horizontal="center" vertical="center"/>
      <protection hidden="1"/>
    </xf>
    <xf numFmtId="0" fontId="13" fillId="0" borderId="0" xfId="71" applyFont="1" applyFill="1" applyBorder="1" applyAlignment="1" applyProtection="1">
      <alignment/>
      <protection hidden="1"/>
    </xf>
    <xf numFmtId="0" fontId="2" fillId="0" borderId="15" xfId="78" applyFont="1" applyFill="1" applyBorder="1" applyAlignment="1" applyProtection="1" quotePrefix="1">
      <alignment horizontal="center" vertical="center" wrapText="1"/>
      <protection hidden="1"/>
    </xf>
    <xf numFmtId="0" fontId="2" fillId="0" borderId="0" xfId="68" applyNumberFormat="1" applyFont="1" applyFill="1" applyBorder="1" applyAlignment="1">
      <alignment horizontal="left"/>
      <protection/>
    </xf>
    <xf numFmtId="0" fontId="0" fillId="36" borderId="31" xfId="0" applyFill="1" applyBorder="1" applyAlignment="1" applyProtection="1">
      <alignment horizontal="center" shrinkToFit="1"/>
      <protection locked="0"/>
    </xf>
    <xf numFmtId="0" fontId="12" fillId="0" borderId="32" xfId="78" applyFont="1" applyFill="1" applyBorder="1" applyAlignment="1" applyProtection="1" quotePrefix="1">
      <alignment horizontal="centerContinuous"/>
      <protection hidden="1"/>
    </xf>
    <xf numFmtId="0" fontId="12" fillId="0" borderId="33" xfId="78" applyFont="1" applyFill="1" applyBorder="1" applyAlignment="1" applyProtection="1" quotePrefix="1">
      <alignment horizontal="centerContinuous"/>
      <protection hidden="1"/>
    </xf>
    <xf numFmtId="0" fontId="12" fillId="0" borderId="34" xfId="78" applyFont="1" applyFill="1" applyBorder="1" applyAlignment="1" applyProtection="1" quotePrefix="1">
      <alignment horizontal="centerContinuous"/>
      <protection hidden="1"/>
    </xf>
    <xf numFmtId="0" fontId="25" fillId="0" borderId="0" xfId="74" applyFont="1" applyFill="1">
      <alignment/>
      <protection/>
    </xf>
    <xf numFmtId="0" fontId="25" fillId="0" borderId="0" xfId="74" applyFont="1" applyFill="1" applyAlignment="1">
      <alignment horizontal="center"/>
      <protection/>
    </xf>
    <xf numFmtId="0" fontId="25" fillId="0" borderId="0" xfId="74" applyFont="1" applyFill="1" applyAlignment="1">
      <alignment horizontal="right" vertical="center"/>
      <protection/>
    </xf>
    <xf numFmtId="0" fontId="25" fillId="0" borderId="0" xfId="74" applyFont="1" applyFill="1" applyBorder="1" applyAlignment="1">
      <alignment vertical="center"/>
      <protection/>
    </xf>
    <xf numFmtId="0" fontId="24" fillId="0" borderId="0" xfId="74" applyFont="1" applyFill="1" applyAlignment="1">
      <alignment horizontal="center"/>
      <protection/>
    </xf>
    <xf numFmtId="0" fontId="23" fillId="0" borderId="14" xfId="74" applyFont="1" applyFill="1" applyBorder="1">
      <alignment/>
      <protection/>
    </xf>
    <xf numFmtId="0" fontId="23" fillId="0" borderId="14" xfId="74" applyFont="1" applyFill="1" applyBorder="1" applyAlignment="1">
      <alignment horizontal="center"/>
      <protection/>
    </xf>
    <xf numFmtId="0" fontId="23" fillId="0" borderId="0" xfId="74" applyFont="1" applyFill="1">
      <alignment/>
      <protection/>
    </xf>
    <xf numFmtId="0" fontId="23" fillId="0" borderId="0" xfId="74" applyFont="1" applyFill="1" applyBorder="1" applyAlignment="1">
      <alignment horizontal="center" vertical="center"/>
      <protection/>
    </xf>
    <xf numFmtId="0" fontId="23" fillId="0" borderId="0" xfId="74" applyFont="1" applyFill="1" applyBorder="1" applyAlignment="1">
      <alignment horizontal="left" vertical="center"/>
      <protection/>
    </xf>
    <xf numFmtId="0" fontId="23" fillId="0" borderId="35" xfId="74" applyFont="1" applyFill="1" applyBorder="1" applyAlignment="1" quotePrefix="1">
      <alignment horizontal="center"/>
      <protection/>
    </xf>
    <xf numFmtId="0" fontId="23" fillId="0" borderId="36" xfId="74" applyFont="1" applyFill="1" applyBorder="1">
      <alignment/>
      <protection/>
    </xf>
    <xf numFmtId="0" fontId="23" fillId="0" borderId="14" xfId="74" applyFont="1" applyFill="1" applyBorder="1" applyAlignment="1">
      <alignment shrinkToFit="1"/>
      <protection/>
    </xf>
    <xf numFmtId="0" fontId="23" fillId="0" borderId="37" xfId="74" applyFont="1" applyFill="1" applyBorder="1">
      <alignment/>
      <protection/>
    </xf>
    <xf numFmtId="0" fontId="23" fillId="0" borderId="38" xfId="74" applyFont="1" applyFill="1" applyBorder="1">
      <alignment/>
      <protection/>
    </xf>
    <xf numFmtId="0" fontId="23" fillId="0" borderId="39" xfId="74" applyFont="1" applyFill="1" applyBorder="1" applyAlignment="1">
      <alignment horizontal="left"/>
      <protection/>
    </xf>
    <xf numFmtId="0" fontId="23" fillId="0" borderId="0" xfId="74" applyFont="1" applyFill="1" applyBorder="1" applyAlignment="1">
      <alignment horizontal="center"/>
      <protection/>
    </xf>
    <xf numFmtId="0" fontId="23" fillId="0" borderId="0" xfId="74" applyFont="1" applyFill="1" applyBorder="1" applyAlignment="1">
      <alignment horizontal="left"/>
      <protection/>
    </xf>
    <xf numFmtId="0" fontId="23" fillId="0" borderId="0" xfId="74" applyFont="1" applyFill="1" applyBorder="1">
      <alignment/>
      <protection/>
    </xf>
    <xf numFmtId="0" fontId="23" fillId="0" borderId="27" xfId="74" applyFont="1" applyFill="1" applyBorder="1">
      <alignment/>
      <protection/>
    </xf>
    <xf numFmtId="0" fontId="23" fillId="0" borderId="39" xfId="74" applyFont="1" applyFill="1" applyBorder="1">
      <alignment/>
      <protection/>
    </xf>
    <xf numFmtId="0" fontId="25" fillId="0" borderId="0" xfId="74" applyFont="1" applyFill="1" applyBorder="1">
      <alignment/>
      <protection/>
    </xf>
    <xf numFmtId="0" fontId="23" fillId="0" borderId="29" xfId="74" applyFont="1" applyFill="1" applyBorder="1">
      <alignment/>
      <protection/>
    </xf>
    <xf numFmtId="0" fontId="23" fillId="0" borderId="29" xfId="74" applyFont="1" applyFill="1" applyBorder="1" applyAlignment="1">
      <alignment horizontal="center"/>
      <protection/>
    </xf>
    <xf numFmtId="0" fontId="25" fillId="0" borderId="29" xfId="74" applyFont="1" applyFill="1" applyBorder="1">
      <alignment/>
      <protection/>
    </xf>
    <xf numFmtId="0" fontId="23" fillId="0" borderId="29" xfId="74" applyFont="1" applyFill="1" applyBorder="1" applyAlignment="1">
      <alignment horizontal="left"/>
      <protection/>
    </xf>
    <xf numFmtId="3" fontId="23" fillId="0" borderId="0" xfId="74" applyNumberFormat="1" applyFont="1" applyFill="1" applyBorder="1">
      <alignment/>
      <protection/>
    </xf>
    <xf numFmtId="0" fontId="27" fillId="0" borderId="40" xfId="74" applyFont="1" applyFill="1" applyBorder="1">
      <alignment/>
      <protection/>
    </xf>
    <xf numFmtId="0" fontId="23" fillId="0" borderId="30" xfId="74" applyFont="1" applyFill="1" applyBorder="1">
      <alignment/>
      <protection/>
    </xf>
    <xf numFmtId="0" fontId="23" fillId="0" borderId="0" xfId="74" applyFont="1" applyFill="1" applyAlignment="1">
      <alignment horizontal="center"/>
      <protection/>
    </xf>
    <xf numFmtId="0" fontId="23" fillId="0" borderId="35" xfId="74" applyFont="1" applyFill="1" applyBorder="1" applyAlignment="1">
      <alignment shrinkToFit="1"/>
      <protection/>
    </xf>
    <xf numFmtId="0" fontId="0" fillId="40" borderId="0" xfId="0" applyFill="1" applyAlignment="1">
      <alignment/>
    </xf>
    <xf numFmtId="0" fontId="0" fillId="0" borderId="0" xfId="0" applyAlignment="1" quotePrefix="1">
      <alignment/>
    </xf>
    <xf numFmtId="0" fontId="7" fillId="39" borderId="0" xfId="79" applyFont="1" applyFill="1" applyBorder="1" applyAlignment="1" applyProtection="1">
      <alignment horizontal="left"/>
      <protection locked="0"/>
    </xf>
    <xf numFmtId="0" fontId="11" fillId="0" borderId="0" xfId="78" applyFont="1" applyFill="1" applyAlignment="1" applyProtection="1">
      <alignment horizontal="right"/>
      <protection hidden="1"/>
    </xf>
    <xf numFmtId="0" fontId="11" fillId="0" borderId="41" xfId="78" applyFont="1" applyFill="1" applyBorder="1" applyAlignment="1" applyProtection="1">
      <alignment horizontal="center" vertical="center"/>
      <protection hidden="1"/>
    </xf>
    <xf numFmtId="0" fontId="2" fillId="0" borderId="0" xfId="78" applyFont="1" applyFill="1" applyBorder="1" applyProtection="1">
      <alignment/>
      <protection hidden="1"/>
    </xf>
    <xf numFmtId="0" fontId="2" fillId="0" borderId="0" xfId="78" applyFont="1" applyFill="1" applyBorder="1" applyAlignment="1" applyProtection="1">
      <alignment shrinkToFit="1"/>
      <protection hidden="1"/>
    </xf>
    <xf numFmtId="0" fontId="2" fillId="0" borderId="26" xfId="78" applyFont="1" applyFill="1" applyBorder="1" applyAlignment="1" applyProtection="1">
      <alignment horizontal="center" vertical="center" shrinkToFit="1"/>
      <protection hidden="1"/>
    </xf>
    <xf numFmtId="0" fontId="2" fillId="0" borderId="22" xfId="78" applyFont="1" applyFill="1" applyBorder="1" applyAlignment="1" applyProtection="1">
      <alignment horizontal="center" shrinkToFit="1"/>
      <protection hidden="1"/>
    </xf>
    <xf numFmtId="0" fontId="11" fillId="0" borderId="42" xfId="78" applyFont="1" applyFill="1" applyBorder="1" applyAlignment="1" applyProtection="1">
      <alignment horizontal="center"/>
      <protection hidden="1"/>
    </xf>
    <xf numFmtId="0" fontId="11" fillId="0" borderId="14" xfId="78" applyFont="1" applyFill="1" applyBorder="1" applyAlignment="1" applyProtection="1">
      <alignment horizontal="center"/>
      <protection hidden="1"/>
    </xf>
    <xf numFmtId="0" fontId="11" fillId="0" borderId="43" xfId="78" applyFont="1" applyFill="1" applyBorder="1" applyAlignment="1" applyProtection="1">
      <alignment horizontal="center"/>
      <protection hidden="1"/>
    </xf>
    <xf numFmtId="0" fontId="2" fillId="0" borderId="29" xfId="78" applyFont="1" applyFill="1" applyBorder="1" applyProtection="1">
      <alignment/>
      <protection hidden="1"/>
    </xf>
    <xf numFmtId="164" fontId="11" fillId="0" borderId="42" xfId="78" applyNumberFormat="1" applyFont="1" applyFill="1" applyBorder="1" applyAlignment="1" applyProtection="1">
      <alignment horizontal="center"/>
      <protection hidden="1"/>
    </xf>
    <xf numFmtId="164" fontId="11" fillId="0" borderId="14" xfId="78" applyNumberFormat="1" applyFont="1" applyFill="1" applyBorder="1" applyAlignment="1" applyProtection="1">
      <alignment horizontal="center"/>
      <protection hidden="1"/>
    </xf>
    <xf numFmtId="164" fontId="11" fillId="0" borderId="43" xfId="78" applyNumberFormat="1" applyFont="1" applyFill="1" applyBorder="1" applyAlignment="1" applyProtection="1">
      <alignment horizontal="center"/>
      <protection hidden="1"/>
    </xf>
    <xf numFmtId="0" fontId="2" fillId="0" borderId="23" xfId="78" applyFont="1" applyFill="1" applyBorder="1" applyAlignment="1" applyProtection="1">
      <alignment shrinkToFit="1"/>
      <protection hidden="1"/>
    </xf>
    <xf numFmtId="0" fontId="2" fillId="0" borderId="21" xfId="78" applyFont="1" applyFill="1" applyBorder="1" applyAlignment="1" applyProtection="1">
      <alignment vertical="center"/>
      <protection hidden="1"/>
    </xf>
    <xf numFmtId="0" fontId="2" fillId="0" borderId="22" xfId="78" applyFont="1" applyFill="1" applyBorder="1" applyAlignment="1" applyProtection="1">
      <alignment vertical="center" shrinkToFit="1"/>
      <protection hidden="1"/>
    </xf>
    <xf numFmtId="0" fontId="2" fillId="0" borderId="0" xfId="78" applyFont="1" applyFill="1" applyBorder="1" applyAlignment="1" applyProtection="1">
      <alignment vertical="center"/>
      <protection hidden="1"/>
    </xf>
    <xf numFmtId="14" fontId="11" fillId="27" borderId="0" xfId="78" applyNumberFormat="1" applyFont="1" applyFill="1" applyBorder="1" applyAlignment="1" applyProtection="1">
      <alignment horizontal="center" vertical="center" shrinkToFit="1"/>
      <protection hidden="1"/>
    </xf>
    <xf numFmtId="14" fontId="11" fillId="0" borderId="0" xfId="78" applyNumberFormat="1" applyFont="1" applyFill="1" applyBorder="1" applyAlignment="1" applyProtection="1">
      <alignment horizontal="center" vertical="center" shrinkToFit="1"/>
      <protection hidden="1"/>
    </xf>
    <xf numFmtId="3" fontId="11" fillId="27" borderId="0" xfId="78" applyNumberFormat="1" applyFont="1" applyFill="1" applyBorder="1" applyAlignment="1" applyProtection="1">
      <alignment horizontal="center" vertical="center" shrinkToFit="1"/>
      <protection hidden="1"/>
    </xf>
    <xf numFmtId="0" fontId="2" fillId="0" borderId="21" xfId="78" applyFont="1" applyFill="1" applyBorder="1" applyProtection="1">
      <alignment/>
      <protection hidden="1"/>
    </xf>
    <xf numFmtId="49" fontId="28" fillId="0" borderId="0" xfId="74" applyNumberFormat="1" applyFont="1" applyFill="1" applyBorder="1" applyAlignment="1">
      <alignment horizontal="left" vertical="center"/>
      <protection/>
    </xf>
    <xf numFmtId="0" fontId="28" fillId="0" borderId="0" xfId="74" applyFont="1" applyFill="1" applyBorder="1" applyAlignment="1">
      <alignment horizontal="center" vertical="center"/>
      <protection/>
    </xf>
    <xf numFmtId="164" fontId="29" fillId="41" borderId="44" xfId="78" applyNumberFormat="1" applyFont="1" applyFill="1" applyBorder="1" applyAlignment="1" applyProtection="1">
      <alignment horizontal="center"/>
      <protection locked="0"/>
    </xf>
    <xf numFmtId="0" fontId="29" fillId="41" borderId="44" xfId="78" applyNumberFormat="1" applyFont="1" applyFill="1" applyBorder="1" applyAlignment="1" applyProtection="1">
      <alignment horizontal="center"/>
      <protection locked="0"/>
    </xf>
    <xf numFmtId="164" fontId="29" fillId="42" borderId="44" xfId="78" applyNumberFormat="1" applyFont="1" applyFill="1" applyBorder="1" applyAlignment="1" applyProtection="1">
      <alignment horizontal="center"/>
      <protection locked="0"/>
    </xf>
    <xf numFmtId="0" fontId="29" fillId="42" borderId="44" xfId="78" applyNumberFormat="1" applyFont="1" applyFill="1" applyBorder="1" applyAlignment="1" applyProtection="1">
      <alignment horizontal="center"/>
      <protection locked="0"/>
    </xf>
    <xf numFmtId="0" fontId="12" fillId="0" borderId="0" xfId="78" applyFont="1" applyFill="1" applyProtection="1">
      <alignment/>
      <protection locked="0"/>
    </xf>
    <xf numFmtId="0" fontId="12" fillId="0" borderId="0" xfId="78" applyFont="1" applyFill="1" applyAlignment="1" applyProtection="1">
      <alignment horizontal="center" vertical="center" wrapText="1"/>
      <protection locked="0"/>
    </xf>
    <xf numFmtId="165" fontId="7" fillId="39" borderId="0" xfId="79" applyNumberFormat="1" applyFont="1" applyFill="1" applyBorder="1" applyAlignment="1" applyProtection="1">
      <alignment horizontal="center"/>
      <protection locked="0"/>
    </xf>
    <xf numFmtId="0" fontId="30" fillId="0" borderId="0" xfId="76" applyFont="1" applyFill="1" applyBorder="1" applyAlignment="1">
      <alignment horizontal="left"/>
      <protection/>
    </xf>
    <xf numFmtId="0" fontId="30" fillId="0" borderId="0" xfId="76" applyFont="1" applyFill="1">
      <alignment/>
      <protection/>
    </xf>
    <xf numFmtId="0" fontId="31" fillId="0" borderId="0" xfId="76" applyFont="1" applyFill="1" applyAlignment="1">
      <alignment horizontal="center"/>
      <protection/>
    </xf>
    <xf numFmtId="0" fontId="26" fillId="0" borderId="0" xfId="76" applyFont="1" applyFill="1" applyBorder="1" applyAlignment="1">
      <alignment horizontal="center" vertical="center"/>
      <protection/>
    </xf>
    <xf numFmtId="0" fontId="30" fillId="0" borderId="45" xfId="76" applyFont="1" applyFill="1" applyBorder="1">
      <alignment/>
      <protection/>
    </xf>
    <xf numFmtId="0" fontId="30" fillId="0" borderId="32" xfId="76" applyFont="1" applyFill="1" applyBorder="1" applyAlignment="1">
      <alignment/>
      <protection/>
    </xf>
    <xf numFmtId="0" fontId="30" fillId="0" borderId="32" xfId="76" applyFont="1" applyFill="1" applyBorder="1">
      <alignment/>
      <protection/>
    </xf>
    <xf numFmtId="0" fontId="30" fillId="0" borderId="39" xfId="76" applyFont="1" applyFill="1" applyBorder="1" applyAlignment="1">
      <alignment horizontal="left" vertical="center"/>
      <protection/>
    </xf>
    <xf numFmtId="0" fontId="30" fillId="0" borderId="0" xfId="76" applyFont="1" applyFill="1" applyBorder="1" applyAlignment="1">
      <alignment/>
      <protection/>
    </xf>
    <xf numFmtId="0" fontId="30" fillId="0" borderId="0" xfId="76" applyFont="1" applyFill="1" applyBorder="1">
      <alignment/>
      <protection/>
    </xf>
    <xf numFmtId="0" fontId="30" fillId="0" borderId="27" xfId="76" applyFont="1" applyFill="1" applyBorder="1">
      <alignment/>
      <protection/>
    </xf>
    <xf numFmtId="0" fontId="30" fillId="0" borderId="0" xfId="76" applyFont="1" applyFill="1" applyAlignment="1">
      <alignment/>
      <protection/>
    </xf>
    <xf numFmtId="0" fontId="25" fillId="0" borderId="0" xfId="76" applyFont="1">
      <alignment/>
      <protection/>
    </xf>
    <xf numFmtId="0" fontId="30" fillId="0" borderId="40" xfId="76" applyFont="1" applyFill="1" applyBorder="1">
      <alignment/>
      <protection/>
    </xf>
    <xf numFmtId="0" fontId="30" fillId="0" borderId="29" xfId="76" applyFont="1" applyFill="1" applyBorder="1">
      <alignment/>
      <protection/>
    </xf>
    <xf numFmtId="0" fontId="30" fillId="0" borderId="30" xfId="76" applyFont="1" applyFill="1" applyBorder="1">
      <alignment/>
      <protection/>
    </xf>
    <xf numFmtId="164" fontId="12" fillId="27" borderId="14" xfId="78" applyNumberFormat="1" applyFont="1" applyFill="1" applyBorder="1" applyAlignment="1" applyProtection="1" quotePrefix="1">
      <alignment horizontal="center"/>
      <protection hidden="1"/>
    </xf>
    <xf numFmtId="164" fontId="30" fillId="27" borderId="14" xfId="78" applyNumberFormat="1" applyFont="1" applyFill="1" applyBorder="1" applyAlignment="1" applyProtection="1" quotePrefix="1">
      <alignment horizontal="center" shrinkToFit="1"/>
      <protection hidden="1"/>
    </xf>
    <xf numFmtId="0" fontId="28" fillId="0" borderId="0" xfId="76" applyFont="1" applyFill="1" applyBorder="1" applyAlignment="1">
      <alignment horizontal="center" vertical="top" wrapText="1"/>
      <protection/>
    </xf>
    <xf numFmtId="0" fontId="30" fillId="27" borderId="0" xfId="76" applyFont="1" applyFill="1" applyBorder="1">
      <alignment/>
      <protection/>
    </xf>
    <xf numFmtId="0" fontId="0" fillId="0" borderId="0" xfId="77" applyFont="1" applyFill="1" applyAlignment="1" applyProtection="1">
      <alignment/>
      <protection locked="0"/>
    </xf>
    <xf numFmtId="3" fontId="30" fillId="0" borderId="0" xfId="76" applyNumberFormat="1" applyFont="1" applyFill="1" applyBorder="1" applyAlignment="1">
      <alignment horizontal="center"/>
      <protection/>
    </xf>
    <xf numFmtId="4" fontId="30" fillId="0" borderId="0" xfId="76" applyNumberFormat="1" applyFont="1" applyFill="1" applyBorder="1">
      <alignment/>
      <protection/>
    </xf>
    <xf numFmtId="167" fontId="30" fillId="27" borderId="33" xfId="76" applyNumberFormat="1" applyFont="1" applyFill="1" applyBorder="1" applyAlignment="1">
      <alignment horizontal="center"/>
      <protection/>
    </xf>
    <xf numFmtId="0" fontId="30" fillId="27" borderId="0" xfId="76" applyFont="1" applyFill="1" applyBorder="1" applyAlignment="1">
      <alignment/>
      <protection/>
    </xf>
    <xf numFmtId="0" fontId="30" fillId="27" borderId="32" xfId="76" applyFont="1" applyFill="1" applyBorder="1" applyAlignment="1">
      <alignment/>
      <protection/>
    </xf>
    <xf numFmtId="0" fontId="26" fillId="0" borderId="32" xfId="76" applyFont="1" applyFill="1" applyBorder="1">
      <alignment/>
      <protection/>
    </xf>
    <xf numFmtId="0" fontId="30" fillId="0" borderId="33" xfId="76" applyFont="1" applyFill="1" applyBorder="1">
      <alignment/>
      <protection/>
    </xf>
    <xf numFmtId="0" fontId="30" fillId="0" borderId="39" xfId="76" applyFont="1" applyFill="1" applyBorder="1">
      <alignment/>
      <protection/>
    </xf>
    <xf numFmtId="14" fontId="30" fillId="0" borderId="27" xfId="76" applyNumberFormat="1" applyFont="1" applyFill="1" applyBorder="1" applyAlignment="1">
      <alignment horizontal="center"/>
      <protection/>
    </xf>
    <xf numFmtId="0" fontId="32" fillId="43" borderId="0" xfId="78" applyFont="1" applyFill="1" applyBorder="1" applyAlignment="1" applyProtection="1">
      <alignment horizontal="center" vertical="center" shrinkToFit="1"/>
      <protection hidden="1"/>
    </xf>
    <xf numFmtId="0" fontId="23" fillId="0" borderId="38" xfId="74" applyFont="1" applyFill="1" applyBorder="1" applyAlignment="1">
      <alignment horizontal="center"/>
      <protection/>
    </xf>
    <xf numFmtId="0" fontId="23" fillId="0" borderId="46" xfId="74" applyFont="1" applyFill="1" applyBorder="1" applyAlignment="1" quotePrefix="1">
      <alignment horizontal="center"/>
      <protection/>
    </xf>
    <xf numFmtId="0" fontId="16" fillId="36" borderId="0" xfId="0" applyFont="1" applyFill="1" applyAlignment="1" applyProtection="1">
      <alignment horizontal="right" shrinkToFit="1"/>
      <protection locked="0"/>
    </xf>
    <xf numFmtId="0" fontId="16" fillId="36" borderId="0" xfId="0" applyFont="1" applyFill="1" applyAlignment="1" applyProtection="1">
      <alignment horizontal="right"/>
      <protection locked="0"/>
    </xf>
    <xf numFmtId="0" fontId="8" fillId="36" borderId="0" xfId="0" applyFont="1" applyFill="1" applyAlignment="1" applyProtection="1">
      <alignment horizontal="left"/>
      <protection locked="0"/>
    </xf>
    <xf numFmtId="0" fontId="0" fillId="36" borderId="0" xfId="0" applyFill="1" applyBorder="1" applyAlignment="1" applyProtection="1">
      <alignment/>
      <protection locked="0"/>
    </xf>
    <xf numFmtId="0" fontId="4" fillId="0" borderId="0" xfId="0" applyFont="1" applyFill="1" applyBorder="1" applyAlignment="1" applyProtection="1">
      <alignment horizontal="left"/>
      <protection locked="0"/>
    </xf>
    <xf numFmtId="0" fontId="2" fillId="27" borderId="0" xfId="78" applyFill="1" applyProtection="1">
      <alignment/>
      <protection locked="0"/>
    </xf>
    <xf numFmtId="0" fontId="2" fillId="27" borderId="0" xfId="78" applyFill="1" applyAlignment="1" applyProtection="1">
      <alignment horizontal="center"/>
      <protection locked="0"/>
    </xf>
    <xf numFmtId="0" fontId="2" fillId="0" borderId="45" xfId="78" applyFont="1" applyFill="1" applyBorder="1" applyAlignment="1" applyProtection="1">
      <alignment horizontal="center"/>
      <protection hidden="1"/>
    </xf>
    <xf numFmtId="0" fontId="25" fillId="0" borderId="29" xfId="74" applyFont="1" applyFill="1" applyBorder="1" applyAlignment="1">
      <alignment horizontal="center"/>
      <protection/>
    </xf>
    <xf numFmtId="0" fontId="25" fillId="0" borderId="0" xfId="74" applyFont="1" applyFill="1" applyBorder="1" applyAlignment="1">
      <alignment horizontal="center"/>
      <protection/>
    </xf>
    <xf numFmtId="0" fontId="25" fillId="0" borderId="0" xfId="74" applyFont="1" applyFill="1" applyBorder="1" applyAlignment="1">
      <alignment horizontal="left"/>
      <protection/>
    </xf>
    <xf numFmtId="3" fontId="25" fillId="0" borderId="0" xfId="74" applyNumberFormat="1" applyFont="1" applyFill="1" applyBorder="1" applyAlignment="1">
      <alignment horizontal="left"/>
      <protection/>
    </xf>
    <xf numFmtId="0" fontId="23" fillId="0" borderId="38" xfId="74" applyFont="1" applyFill="1" applyBorder="1" applyAlignment="1">
      <alignment horizontal="center" vertical="center" shrinkToFit="1"/>
      <protection/>
    </xf>
    <xf numFmtId="0" fontId="23" fillId="0" borderId="14" xfId="74" applyFont="1" applyFill="1" applyBorder="1" applyAlignment="1">
      <alignment horizontal="right" shrinkToFit="1"/>
      <protection/>
    </xf>
    <xf numFmtId="4" fontId="23" fillId="0" borderId="14" xfId="74" applyNumberFormat="1" applyFont="1" applyFill="1" applyBorder="1" applyAlignment="1">
      <alignment horizontal="right" shrinkToFit="1"/>
      <protection/>
    </xf>
    <xf numFmtId="0" fontId="23" fillId="0" borderId="14" xfId="74" applyNumberFormat="1" applyFont="1" applyFill="1" applyBorder="1" applyAlignment="1">
      <alignment horizontal="center" shrinkToFit="1"/>
      <protection/>
    </xf>
    <xf numFmtId="0" fontId="23" fillId="0" borderId="44" xfId="74" applyFont="1" applyFill="1" applyBorder="1" applyAlignment="1">
      <alignment shrinkToFit="1"/>
      <protection/>
    </xf>
    <xf numFmtId="0" fontId="23" fillId="0" borderId="14" xfId="74" applyFont="1" applyFill="1" applyBorder="1" applyAlignment="1">
      <alignment horizontal="center" shrinkToFit="1"/>
      <protection/>
    </xf>
    <xf numFmtId="0" fontId="23" fillId="0" borderId="35" xfId="74" applyFont="1" applyFill="1" applyBorder="1" applyAlignment="1">
      <alignment horizontal="center" shrinkToFit="1"/>
      <protection/>
    </xf>
    <xf numFmtId="0" fontId="23" fillId="0" borderId="45" xfId="74" applyFont="1" applyFill="1" applyBorder="1" applyAlignment="1">
      <alignment horizontal="left" vertical="center" shrinkToFit="1"/>
      <protection/>
    </xf>
    <xf numFmtId="0" fontId="23" fillId="0" borderId="32" xfId="74" applyFont="1" applyFill="1" applyBorder="1" applyAlignment="1">
      <alignment horizontal="center" vertical="center" shrinkToFit="1"/>
      <protection/>
    </xf>
    <xf numFmtId="0" fontId="23" fillId="0" borderId="36" xfId="74" applyFont="1" applyFill="1" applyBorder="1" applyAlignment="1">
      <alignment horizontal="right" vertical="center" shrinkToFit="1"/>
      <protection/>
    </xf>
    <xf numFmtId="0" fontId="23" fillId="0" borderId="36" xfId="74" applyFont="1" applyFill="1" applyBorder="1" applyAlignment="1">
      <alignment horizontal="center" vertical="center" shrinkToFit="1"/>
      <protection/>
    </xf>
    <xf numFmtId="16" fontId="23" fillId="0" borderId="38" xfId="74" applyNumberFormat="1" applyFont="1" applyFill="1" applyBorder="1" applyAlignment="1" quotePrefix="1">
      <alignment horizontal="center" vertical="center" shrinkToFit="1"/>
      <protection/>
    </xf>
    <xf numFmtId="4" fontId="23" fillId="0" borderId="38" xfId="74" applyNumberFormat="1" applyFont="1" applyFill="1" applyBorder="1" applyAlignment="1">
      <alignment horizontal="center" vertical="center" shrinkToFit="1"/>
      <protection/>
    </xf>
    <xf numFmtId="4" fontId="23" fillId="44" borderId="14" xfId="74" applyNumberFormat="1" applyFont="1" applyFill="1" applyBorder="1" applyAlignment="1">
      <alignment vertical="center" shrinkToFit="1"/>
      <protection/>
    </xf>
    <xf numFmtId="0" fontId="0" fillId="36" borderId="20" xfId="0" applyFill="1" applyBorder="1" applyAlignment="1" applyProtection="1">
      <alignment/>
      <protection locked="0"/>
    </xf>
    <xf numFmtId="0" fontId="0" fillId="36" borderId="21" xfId="0" applyFill="1" applyBorder="1" applyAlignment="1" applyProtection="1">
      <alignment horizontal="left"/>
      <protection locked="0"/>
    </xf>
    <xf numFmtId="0" fontId="0" fillId="36" borderId="47" xfId="0" applyFill="1" applyBorder="1" applyAlignment="1" applyProtection="1">
      <alignment shrinkToFit="1"/>
      <protection locked="0"/>
    </xf>
    <xf numFmtId="0" fontId="23" fillId="0" borderId="0" xfId="74" applyFont="1" applyFill="1" applyBorder="1" applyAlignment="1">
      <alignment horizontal="right"/>
      <protection/>
    </xf>
    <xf numFmtId="0" fontId="35" fillId="0" borderId="0" xfId="74" applyFont="1" applyFill="1" applyBorder="1" applyAlignment="1">
      <alignment horizontal="center"/>
      <protection/>
    </xf>
    <xf numFmtId="0" fontId="36" fillId="0" borderId="0" xfId="74" applyFont="1" applyFill="1" applyBorder="1" applyAlignment="1">
      <alignment horizontal="center"/>
      <protection/>
    </xf>
    <xf numFmtId="167" fontId="23" fillId="0" borderId="0" xfId="74" applyNumberFormat="1" applyFont="1" applyFill="1" applyBorder="1" applyAlignment="1">
      <alignment horizontal="center" shrinkToFit="1"/>
      <protection/>
    </xf>
    <xf numFmtId="173" fontId="11" fillId="27" borderId="0" xfId="78" applyNumberFormat="1" applyFont="1" applyFill="1" applyBorder="1" applyAlignment="1" applyProtection="1">
      <alignment horizontal="center" vertical="center" shrinkToFit="1"/>
      <protection hidden="1"/>
    </xf>
    <xf numFmtId="173" fontId="11" fillId="27" borderId="19" xfId="78" applyNumberFormat="1" applyFont="1" applyFill="1" applyBorder="1" applyAlignment="1" applyProtection="1" quotePrefix="1">
      <alignment horizontal="centerContinuous"/>
      <protection hidden="1"/>
    </xf>
    <xf numFmtId="0" fontId="23" fillId="0" borderId="45" xfId="74" applyFont="1" applyFill="1" applyBorder="1" applyAlignment="1">
      <alignment shrinkToFit="1"/>
      <protection/>
    </xf>
    <xf numFmtId="0" fontId="23" fillId="0" borderId="32" xfId="74" applyFont="1" applyFill="1" applyBorder="1" applyAlignment="1">
      <alignment shrinkToFit="1"/>
      <protection/>
    </xf>
    <xf numFmtId="0" fontId="23" fillId="0" borderId="33" xfId="74" applyFont="1" applyFill="1" applyBorder="1" applyAlignment="1">
      <alignment shrinkToFit="1"/>
      <protection/>
    </xf>
    <xf numFmtId="0" fontId="23" fillId="0" borderId="0" xfId="74" applyFont="1" applyFill="1" applyAlignment="1">
      <alignment shrinkToFit="1"/>
      <protection/>
    </xf>
    <xf numFmtId="0" fontId="25" fillId="0" borderId="0" xfId="74" applyFont="1" applyFill="1" applyAlignment="1">
      <alignment shrinkToFit="1"/>
      <protection/>
    </xf>
    <xf numFmtId="0" fontId="23" fillId="0" borderId="36" xfId="74" applyFont="1" applyFill="1" applyBorder="1" applyAlignment="1">
      <alignment shrinkToFit="1"/>
      <protection/>
    </xf>
    <xf numFmtId="0" fontId="23" fillId="0" borderId="37" xfId="74" applyFont="1" applyFill="1" applyBorder="1" applyAlignment="1">
      <alignment shrinkToFit="1"/>
      <protection/>
    </xf>
    <xf numFmtId="0" fontId="23" fillId="0" borderId="38" xfId="74" applyFont="1" applyFill="1" applyBorder="1" applyAlignment="1">
      <alignment shrinkToFit="1"/>
      <protection/>
    </xf>
    <xf numFmtId="0" fontId="23" fillId="0" borderId="36" xfId="74" applyFont="1" applyFill="1" applyBorder="1" applyAlignment="1">
      <alignment vertical="center" shrinkToFit="1"/>
      <protection/>
    </xf>
    <xf numFmtId="0" fontId="23" fillId="0" borderId="37" xfId="74" applyFont="1" applyFill="1" applyBorder="1" applyAlignment="1">
      <alignment vertical="center" shrinkToFit="1"/>
      <protection/>
    </xf>
    <xf numFmtId="0" fontId="23" fillId="0" borderId="38" xfId="74" applyFont="1" applyFill="1" applyBorder="1" applyAlignment="1">
      <alignment vertical="center" shrinkToFit="1"/>
      <protection/>
    </xf>
    <xf numFmtId="0" fontId="23" fillId="0" borderId="0" xfId="74" applyFont="1" applyFill="1" applyAlignment="1">
      <alignment vertical="center" shrinkToFit="1"/>
      <protection/>
    </xf>
    <xf numFmtId="0" fontId="25" fillId="0" borderId="0" xfId="74" applyFont="1" applyFill="1" applyAlignment="1">
      <alignment vertical="center" shrinkToFit="1"/>
      <protection/>
    </xf>
    <xf numFmtId="0" fontId="23" fillId="0" borderId="32" xfId="74" applyFont="1" applyFill="1" applyBorder="1" applyAlignment="1">
      <alignment vertical="center" shrinkToFit="1"/>
      <protection/>
    </xf>
    <xf numFmtId="0" fontId="23" fillId="0" borderId="33" xfId="74" applyFont="1" applyFill="1" applyBorder="1" applyAlignment="1">
      <alignment vertical="center" shrinkToFit="1"/>
      <protection/>
    </xf>
    <xf numFmtId="0" fontId="12" fillId="0" borderId="32" xfId="78" applyFont="1" applyFill="1" applyBorder="1" applyAlignment="1" applyProtection="1">
      <alignment horizontal="center" vertical="center"/>
      <protection hidden="1"/>
    </xf>
    <xf numFmtId="0" fontId="2" fillId="0" borderId="48" xfId="78" applyFont="1" applyFill="1" applyBorder="1" applyAlignment="1" applyProtection="1">
      <alignment horizontal="center" vertical="center"/>
      <protection hidden="1"/>
    </xf>
    <xf numFmtId="164" fontId="19" fillId="27" borderId="49" xfId="0" applyNumberFormat="1" applyFont="1" applyFill="1" applyBorder="1" applyAlignment="1" applyProtection="1">
      <alignment horizontal="left" vertical="center" shrinkToFit="1"/>
      <protection hidden="1"/>
    </xf>
    <xf numFmtId="0" fontId="2" fillId="0" borderId="20" xfId="78" applyFont="1" applyFill="1" applyBorder="1" applyAlignment="1" applyProtection="1">
      <alignment horizontal="center" vertical="center"/>
      <protection hidden="1"/>
    </xf>
    <xf numFmtId="0" fontId="2" fillId="0" borderId="36" xfId="78" applyFont="1" applyFill="1" applyBorder="1" applyAlignment="1" applyProtection="1">
      <alignment horizontal="centerContinuous" vertical="top"/>
      <protection hidden="1"/>
    </xf>
    <xf numFmtId="0" fontId="12" fillId="0" borderId="21" xfId="78" applyFont="1" applyFill="1" applyBorder="1" applyProtection="1">
      <alignment/>
      <protection hidden="1"/>
    </xf>
    <xf numFmtId="0" fontId="14" fillId="39" borderId="0" xfId="79" applyFont="1" applyFill="1" applyBorder="1" applyAlignment="1" applyProtection="1">
      <alignment horizontal="left"/>
      <protection locked="0"/>
    </xf>
    <xf numFmtId="0" fontId="11" fillId="27" borderId="50" xfId="78" applyFont="1" applyFill="1" applyBorder="1" applyAlignment="1" applyProtection="1" quotePrefix="1">
      <alignment horizontal="left" shrinkToFit="1"/>
      <protection hidden="1"/>
    </xf>
    <xf numFmtId="0" fontId="11" fillId="27" borderId="51" xfId="78" applyFont="1" applyFill="1" applyBorder="1" applyAlignment="1" applyProtection="1" quotePrefix="1">
      <alignment horizontal="left" shrinkToFit="1"/>
      <protection hidden="1"/>
    </xf>
    <xf numFmtId="0" fontId="8" fillId="36" borderId="17" xfId="0" applyFont="1" applyFill="1" applyBorder="1" applyAlignment="1" applyProtection="1">
      <alignment horizontal="left" shrinkToFit="1"/>
      <protection locked="0"/>
    </xf>
    <xf numFmtId="0" fontId="8" fillId="36" borderId="21" xfId="0" applyFont="1" applyFill="1" applyBorder="1" applyAlignment="1" applyProtection="1">
      <alignment horizontal="left" shrinkToFit="1"/>
      <protection locked="0"/>
    </xf>
    <xf numFmtId="0" fontId="8" fillId="0" borderId="0" xfId="0" applyFont="1" applyAlignment="1">
      <alignment/>
    </xf>
    <xf numFmtId="164" fontId="33" fillId="45" borderId="14" xfId="78" applyNumberFormat="1" applyFont="1" applyFill="1" applyBorder="1" applyAlignment="1" applyProtection="1" quotePrefix="1">
      <alignment horizontal="center"/>
      <protection hidden="1"/>
    </xf>
    <xf numFmtId="164" fontId="33" fillId="45" borderId="14" xfId="78" applyNumberFormat="1" applyFont="1" applyFill="1" applyBorder="1" applyAlignment="1" applyProtection="1">
      <alignment horizontal="center"/>
      <protection hidden="1"/>
    </xf>
    <xf numFmtId="0" fontId="33" fillId="45" borderId="14" xfId="78" applyNumberFormat="1" applyFont="1" applyFill="1" applyBorder="1" applyAlignment="1" applyProtection="1">
      <alignment horizontal="center"/>
      <protection hidden="1"/>
    </xf>
    <xf numFmtId="0" fontId="21" fillId="36" borderId="0" xfId="0" applyFont="1" applyFill="1" applyAlignment="1" applyProtection="1">
      <alignment shrinkToFit="1"/>
      <protection hidden="1"/>
    </xf>
    <xf numFmtId="0" fontId="3" fillId="0" borderId="0" xfId="78" applyFont="1" applyFill="1" applyAlignment="1" applyProtection="1">
      <alignment horizontal="right" shrinkToFit="1"/>
      <protection hidden="1"/>
    </xf>
    <xf numFmtId="165" fontId="11" fillId="0" borderId="0" xfId="78" applyNumberFormat="1" applyFont="1" applyFill="1" applyBorder="1" applyAlignment="1" applyProtection="1">
      <alignment horizontal="center" vertical="center"/>
      <protection hidden="1"/>
    </xf>
    <xf numFmtId="4" fontId="23" fillId="0" borderId="14" xfId="74" applyNumberFormat="1" applyFont="1" applyFill="1" applyBorder="1" applyAlignment="1">
      <alignment horizontal="center" shrinkToFit="1"/>
      <protection/>
    </xf>
    <xf numFmtId="4" fontId="23" fillId="0" borderId="44" xfId="74" applyNumberFormat="1" applyFont="1" applyFill="1" applyBorder="1" applyAlignment="1">
      <alignment horizontal="center" shrinkToFit="1"/>
      <protection/>
    </xf>
    <xf numFmtId="0" fontId="23" fillId="0" borderId="14" xfId="74" applyNumberFormat="1" applyFont="1" applyFill="1" applyBorder="1" applyAlignment="1">
      <alignment horizontal="right" shrinkToFit="1"/>
      <protection/>
    </xf>
    <xf numFmtId="4" fontId="23" fillId="41" borderId="14" xfId="74" applyNumberFormat="1" applyFont="1" applyFill="1" applyBorder="1" applyAlignment="1">
      <alignment vertical="center" shrinkToFit="1"/>
      <protection/>
    </xf>
    <xf numFmtId="0" fontId="7" fillId="0" borderId="0" xfId="68" applyNumberFormat="1" applyFont="1" applyFill="1" applyBorder="1" applyAlignment="1">
      <alignment horizontal="left"/>
      <protection/>
    </xf>
    <xf numFmtId="0" fontId="7" fillId="0" borderId="32" xfId="68" applyNumberFormat="1" applyFont="1" applyFill="1" applyBorder="1" applyAlignment="1">
      <alignment horizontal="center"/>
      <protection/>
    </xf>
    <xf numFmtId="0" fontId="7" fillId="0" borderId="0" xfId="68" applyNumberFormat="1" applyFont="1" applyFill="1" applyBorder="1" applyAlignment="1">
      <alignment horizontal="center"/>
      <protection/>
    </xf>
    <xf numFmtId="0" fontId="23" fillId="0" borderId="33" xfId="74" applyFont="1" applyFill="1" applyBorder="1" applyAlignment="1">
      <alignment horizontal="center" vertical="center" shrinkToFit="1"/>
      <protection/>
    </xf>
    <xf numFmtId="0" fontId="2" fillId="0" borderId="0" xfId="78" applyFont="1" applyFill="1" applyAlignment="1" applyProtection="1">
      <alignment horizontal="right"/>
      <protection hidden="1"/>
    </xf>
    <xf numFmtId="3" fontId="30" fillId="27" borderId="0" xfId="76" applyNumberFormat="1" applyFont="1" applyFill="1" applyBorder="1" applyAlignment="1">
      <alignment vertical="center"/>
      <protection/>
    </xf>
    <xf numFmtId="49" fontId="23" fillId="0" borderId="14" xfId="74" applyNumberFormat="1" applyFont="1" applyFill="1" applyBorder="1" applyAlignment="1">
      <alignment horizontal="center" shrinkToFit="1"/>
      <protection/>
    </xf>
    <xf numFmtId="49" fontId="23" fillId="0" borderId="35" xfId="74" applyNumberFormat="1" applyFont="1" applyFill="1" applyBorder="1" applyAlignment="1">
      <alignment horizontal="center" shrinkToFit="1"/>
      <protection/>
    </xf>
    <xf numFmtId="0" fontId="37" fillId="36" borderId="0" xfId="0" applyFont="1" applyFill="1" applyAlignment="1" applyProtection="1">
      <alignment horizontal="left"/>
      <protection locked="0"/>
    </xf>
    <xf numFmtId="0" fontId="23" fillId="40" borderId="35" xfId="74" applyFont="1" applyFill="1" applyBorder="1" applyAlignment="1">
      <alignment horizontal="center" vertical="center" textRotation="90"/>
      <protection/>
    </xf>
    <xf numFmtId="0" fontId="23" fillId="40" borderId="36" xfId="74" applyFont="1" applyFill="1" applyBorder="1" applyAlignment="1">
      <alignment horizontal="left" vertical="center"/>
      <protection/>
    </xf>
    <xf numFmtId="0" fontId="23" fillId="40" borderId="37" xfId="74" applyFont="1" applyFill="1" applyBorder="1" applyAlignment="1">
      <alignment horizontal="center" vertical="center"/>
      <protection/>
    </xf>
    <xf numFmtId="0" fontId="23" fillId="40" borderId="35" xfId="74" applyFont="1" applyFill="1" applyBorder="1" applyAlignment="1">
      <alignment horizontal="center" vertical="center" wrapText="1"/>
      <protection/>
    </xf>
    <xf numFmtId="0" fontId="23" fillId="40" borderId="46" xfId="74" applyFont="1" applyFill="1" applyBorder="1" applyAlignment="1">
      <alignment horizontal="center" vertical="center" textRotation="90"/>
      <protection/>
    </xf>
    <xf numFmtId="0" fontId="23" fillId="40" borderId="30" xfId="74" applyFont="1" applyFill="1" applyBorder="1" applyAlignment="1">
      <alignment horizontal="center" vertical="center" wrapText="1"/>
      <protection/>
    </xf>
    <xf numFmtId="0" fontId="23" fillId="40" borderId="44" xfId="74" applyFont="1" applyFill="1" applyBorder="1" applyAlignment="1">
      <alignment horizontal="center" vertical="center" wrapText="1"/>
      <protection/>
    </xf>
    <xf numFmtId="0" fontId="23" fillId="40" borderId="46" xfId="74" applyFont="1" applyFill="1" applyBorder="1" applyAlignment="1">
      <alignment horizontal="center" vertical="center" wrapText="1"/>
      <protection/>
    </xf>
    <xf numFmtId="0" fontId="23" fillId="40" borderId="44" xfId="74" applyFont="1" applyFill="1" applyBorder="1" applyAlignment="1">
      <alignment/>
      <protection/>
    </xf>
    <xf numFmtId="0" fontId="38" fillId="0" borderId="0" xfId="74" applyFont="1" applyFill="1" applyAlignment="1">
      <alignment horizontal="center"/>
      <protection/>
    </xf>
    <xf numFmtId="0" fontId="0" fillId="0" borderId="0" xfId="75" applyFill="1">
      <alignment/>
      <protection/>
    </xf>
    <xf numFmtId="0" fontId="0" fillId="0" borderId="0" xfId="75" applyFont="1" applyFill="1">
      <alignment/>
      <protection/>
    </xf>
    <xf numFmtId="0" fontId="5" fillId="0" borderId="0" xfId="48" applyFill="1" applyAlignment="1" applyProtection="1">
      <alignment/>
      <protection/>
    </xf>
    <xf numFmtId="0" fontId="4" fillId="0" borderId="0" xfId="75" applyFont="1" applyFill="1">
      <alignment/>
      <protection/>
    </xf>
    <xf numFmtId="0" fontId="0" fillId="36" borderId="0" xfId="0" applyFill="1" applyAlignment="1" applyProtection="1" quotePrefix="1">
      <alignment shrinkToFit="1"/>
      <protection locked="0"/>
    </xf>
    <xf numFmtId="0" fontId="23" fillId="0" borderId="44" xfId="74" applyNumberFormat="1" applyFont="1" applyFill="1" applyBorder="1" applyAlignment="1">
      <alignment horizontal="center" shrinkToFit="1"/>
      <protection/>
    </xf>
    <xf numFmtId="176" fontId="23" fillId="0" borderId="14" xfId="74" applyNumberFormat="1" applyFont="1" applyFill="1" applyBorder="1" applyAlignment="1">
      <alignment horizontal="right" shrinkToFit="1"/>
      <protection/>
    </xf>
    <xf numFmtId="4" fontId="23" fillId="43" borderId="44" xfId="74" applyNumberFormat="1" applyFont="1" applyFill="1" applyBorder="1" applyAlignment="1">
      <alignment horizontal="right" shrinkToFit="1"/>
      <protection/>
    </xf>
    <xf numFmtId="4" fontId="23" fillId="43" borderId="14" xfId="74" applyNumberFormat="1" applyFont="1" applyFill="1" applyBorder="1" applyAlignment="1">
      <alignment horizontal="right" shrinkToFit="1"/>
      <protection/>
    </xf>
    <xf numFmtId="167" fontId="7" fillId="39" borderId="0" xfId="79" applyNumberFormat="1" applyFont="1" applyFill="1" applyBorder="1" applyAlignment="1" applyProtection="1">
      <alignment horizontal="center"/>
      <protection locked="0"/>
    </xf>
    <xf numFmtId="0" fontId="23" fillId="0" borderId="39" xfId="74" applyFont="1" applyFill="1" applyBorder="1" applyAlignment="1">
      <alignment horizontal="left" vertical="center" shrinkToFit="1"/>
      <protection/>
    </xf>
    <xf numFmtId="0" fontId="23" fillId="0" borderId="0" xfId="74" applyFont="1" applyFill="1" applyBorder="1" applyAlignment="1">
      <alignment horizontal="center" vertical="center" shrinkToFit="1"/>
      <protection/>
    </xf>
    <xf numFmtId="0" fontId="23" fillId="0" borderId="27" xfId="74" applyFont="1" applyFill="1" applyBorder="1" applyAlignment="1">
      <alignment horizontal="center" vertical="center" shrinkToFit="1"/>
      <protection/>
    </xf>
    <xf numFmtId="0" fontId="23" fillId="0" borderId="45" xfId="74" applyFont="1" applyFill="1" applyBorder="1" applyAlignment="1">
      <alignment horizontal="right" vertical="center" shrinkToFit="1"/>
      <protection/>
    </xf>
    <xf numFmtId="0" fontId="23" fillId="0" borderId="45" xfId="74" applyFont="1" applyFill="1" applyBorder="1" applyAlignment="1">
      <alignment horizontal="center" vertical="center" shrinkToFit="1"/>
      <protection/>
    </xf>
    <xf numFmtId="16" fontId="23" fillId="0" borderId="33" xfId="74" applyNumberFormat="1" applyFont="1" applyFill="1" applyBorder="1" applyAlignment="1" quotePrefix="1">
      <alignment horizontal="center" vertical="center" shrinkToFit="1"/>
      <protection/>
    </xf>
    <xf numFmtId="4" fontId="23" fillId="0" borderId="33" xfId="74" applyNumberFormat="1" applyFont="1" applyFill="1" applyBorder="1" applyAlignment="1">
      <alignment horizontal="center" vertical="center" shrinkToFit="1"/>
      <protection/>
    </xf>
    <xf numFmtId="4" fontId="24" fillId="40" borderId="35" xfId="74" applyNumberFormat="1" applyFont="1" applyFill="1" applyBorder="1" applyAlignment="1">
      <alignment vertical="center" shrinkToFit="1"/>
      <protection/>
    </xf>
    <xf numFmtId="0" fontId="23" fillId="0" borderId="35" xfId="74" applyNumberFormat="1" applyFont="1" applyFill="1" applyBorder="1" applyAlignment="1">
      <alignment horizontal="center" shrinkToFit="1"/>
      <protection/>
    </xf>
    <xf numFmtId="0" fontId="23" fillId="0" borderId="35" xfId="74" applyNumberFormat="1" applyFont="1" applyFill="1" applyBorder="1" applyAlignment="1">
      <alignment horizontal="right" shrinkToFit="1"/>
      <protection/>
    </xf>
    <xf numFmtId="0" fontId="23" fillId="0" borderId="45" xfId="74" applyFont="1" applyFill="1" applyBorder="1" applyAlignment="1">
      <alignment horizontal="left"/>
      <protection/>
    </xf>
    <xf numFmtId="0" fontId="23" fillId="0" borderId="32" xfId="74" applyFont="1" applyFill="1" applyBorder="1" applyAlignment="1">
      <alignment horizontal="center"/>
      <protection/>
    </xf>
    <xf numFmtId="0" fontId="25" fillId="0" borderId="32" xfId="74" applyFont="1" applyFill="1" applyBorder="1">
      <alignment/>
      <protection/>
    </xf>
    <xf numFmtId="0" fontId="23" fillId="0" borderId="32" xfId="74" applyFont="1" applyFill="1" applyBorder="1" applyAlignment="1">
      <alignment horizontal="left"/>
      <protection/>
    </xf>
    <xf numFmtId="0" fontId="23" fillId="0" borderId="32" xfId="74" applyFont="1" applyFill="1" applyBorder="1">
      <alignment/>
      <protection/>
    </xf>
    <xf numFmtId="0" fontId="23" fillId="0" borderId="33" xfId="74" applyFont="1" applyFill="1" applyBorder="1">
      <alignment/>
      <protection/>
    </xf>
    <xf numFmtId="0" fontId="23" fillId="0" borderId="29" xfId="74" applyFont="1" applyFill="1" applyBorder="1" applyAlignment="1">
      <alignment horizontal="right"/>
      <protection/>
    </xf>
    <xf numFmtId="0" fontId="4" fillId="0" borderId="52" xfId="0" applyFont="1" applyFill="1" applyBorder="1" applyAlignment="1" applyProtection="1">
      <alignment horizontal="center"/>
      <protection locked="0"/>
    </xf>
    <xf numFmtId="0" fontId="0" fillId="0" borderId="0" xfId="72">
      <alignment/>
      <protection/>
    </xf>
    <xf numFmtId="0" fontId="0" fillId="0" borderId="14" xfId="72" applyFill="1" applyBorder="1" applyAlignment="1" applyProtection="1">
      <alignment horizontal="center" vertical="center"/>
      <protection hidden="1"/>
    </xf>
    <xf numFmtId="177" fontId="0" fillId="0" borderId="14" xfId="72" applyNumberFormat="1" applyFill="1" applyBorder="1" applyAlignment="1" applyProtection="1">
      <alignment horizontal="center" vertical="center" shrinkToFit="1"/>
      <protection hidden="1"/>
    </xf>
    <xf numFmtId="0" fontId="0" fillId="0" borderId="0" xfId="72" applyAlignment="1">
      <alignment vertical="center"/>
      <protection/>
    </xf>
    <xf numFmtId="0" fontId="0" fillId="40" borderId="30" xfId="0" applyFont="1" applyFill="1" applyBorder="1" applyAlignment="1">
      <alignment horizontal="center" vertical="center"/>
    </xf>
    <xf numFmtId="0" fontId="0" fillId="40" borderId="30" xfId="0" applyFont="1" applyFill="1" applyBorder="1" applyAlignment="1">
      <alignment vertical="center"/>
    </xf>
    <xf numFmtId="4" fontId="23" fillId="0" borderId="44" xfId="74" applyNumberFormat="1" applyFont="1" applyFill="1" applyBorder="1" applyAlignment="1">
      <alignment horizontal="right" shrinkToFit="1"/>
      <protection/>
    </xf>
    <xf numFmtId="0" fontId="0" fillId="35"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35" borderId="0" xfId="0" applyFont="1" applyFill="1" applyBorder="1" applyAlignment="1" applyProtection="1">
      <alignment/>
      <protection locked="0"/>
    </xf>
    <xf numFmtId="0" fontId="0" fillId="0" borderId="0" xfId="0" applyFont="1" applyFill="1" applyBorder="1" applyAlignment="1" applyProtection="1">
      <alignment/>
      <protection locked="0"/>
    </xf>
    <xf numFmtId="165" fontId="0" fillId="35" borderId="0" xfId="0" applyNumberFormat="1" applyFont="1" applyFill="1" applyBorder="1" applyAlignment="1" applyProtection="1">
      <alignment horizontal="center"/>
      <protection locked="0"/>
    </xf>
    <xf numFmtId="0" fontId="0" fillId="35" borderId="0" xfId="0" applyFont="1" applyFill="1" applyBorder="1" applyAlignment="1" applyProtection="1">
      <alignment horizontal="center" shrinkToFit="1"/>
      <protection locked="0"/>
    </xf>
    <xf numFmtId="0" fontId="0" fillId="35" borderId="0" xfId="0" applyFont="1" applyFill="1" applyBorder="1" applyAlignment="1" applyProtection="1">
      <alignment shrinkToFit="1"/>
      <protection locked="0"/>
    </xf>
    <xf numFmtId="0" fontId="0" fillId="35" borderId="0" xfId="0" applyFont="1" applyFill="1" applyBorder="1" applyAlignment="1" applyProtection="1">
      <alignment horizontal="center"/>
      <protection locked="0"/>
    </xf>
    <xf numFmtId="49" fontId="0" fillId="35" borderId="0" xfId="0" applyNumberFormat="1" applyFont="1" applyFill="1" applyBorder="1" applyAlignment="1" applyProtection="1">
      <alignment horizontal="center"/>
      <protection locked="0"/>
    </xf>
    <xf numFmtId="49" fontId="4" fillId="35" borderId="0" xfId="0" applyNumberFormat="1" applyFont="1" applyFill="1" applyBorder="1" applyAlignment="1" applyProtection="1">
      <alignment horizontal="center"/>
      <protection locked="0"/>
    </xf>
    <xf numFmtId="165"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shrinkToFit="1"/>
      <protection locked="0"/>
    </xf>
    <xf numFmtId="0" fontId="0" fillId="0" borderId="0" xfId="0" applyFont="1" applyFill="1" applyBorder="1" applyAlignment="1" applyProtection="1">
      <alignment horizontal="center"/>
      <protection locked="0"/>
    </xf>
    <xf numFmtId="49" fontId="0" fillId="0"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shrinkToFit="1"/>
      <protection locked="0"/>
    </xf>
    <xf numFmtId="49" fontId="4" fillId="0"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shrinkToFit="1"/>
      <protection locked="0"/>
    </xf>
    <xf numFmtId="0" fontId="4" fillId="46" borderId="14" xfId="0" applyFont="1" applyFill="1" applyBorder="1" applyAlignment="1" applyProtection="1">
      <alignment horizontal="center" wrapText="1"/>
      <protection hidden="1"/>
    </xf>
    <xf numFmtId="0" fontId="30" fillId="0" borderId="37" xfId="76" applyFont="1" applyFill="1" applyBorder="1" applyAlignment="1">
      <alignment vertical="center"/>
      <protection/>
    </xf>
    <xf numFmtId="0" fontId="30" fillId="0" borderId="38" xfId="76" applyFont="1" applyFill="1" applyBorder="1" applyAlignment="1">
      <alignment vertical="center"/>
      <protection/>
    </xf>
    <xf numFmtId="0" fontId="26" fillId="27" borderId="36" xfId="76" applyFont="1" applyFill="1" applyBorder="1" applyAlignment="1">
      <alignment vertical="center" shrinkToFit="1"/>
      <protection/>
    </xf>
    <xf numFmtId="0" fontId="30" fillId="0" borderId="37" xfId="76" applyFont="1" applyFill="1" applyBorder="1" applyAlignment="1">
      <alignment horizontal="center" vertical="center"/>
      <protection/>
    </xf>
    <xf numFmtId="168" fontId="30" fillId="0" borderId="37" xfId="76" applyNumberFormat="1" applyFont="1" applyFill="1" applyBorder="1" applyAlignment="1">
      <alignment horizontal="left" vertical="center"/>
      <protection/>
    </xf>
    <xf numFmtId="0" fontId="30" fillId="0" borderId="36" xfId="76" applyFont="1" applyFill="1" applyBorder="1" applyAlignment="1">
      <alignment vertical="center"/>
      <protection/>
    </xf>
    <xf numFmtId="0" fontId="2" fillId="0" borderId="24" xfId="78" applyFont="1" applyFill="1" applyBorder="1" applyAlignment="1" applyProtection="1">
      <alignment horizontal="center" vertical="center"/>
      <protection hidden="1"/>
    </xf>
    <xf numFmtId="0" fontId="2" fillId="0" borderId="53" xfId="78" applyFont="1" applyFill="1" applyBorder="1" applyAlignment="1" applyProtection="1">
      <alignment horizontal="center" vertical="center"/>
      <protection hidden="1"/>
    </xf>
    <xf numFmtId="0" fontId="12" fillId="0" borderId="39" xfId="78" applyFont="1" applyFill="1" applyBorder="1" applyAlignment="1" applyProtection="1">
      <alignment horizontal="center"/>
      <protection hidden="1"/>
    </xf>
    <xf numFmtId="0" fontId="12" fillId="0" borderId="0" xfId="78" applyFont="1" applyFill="1" applyBorder="1" applyAlignment="1" applyProtection="1">
      <alignment horizontal="center"/>
      <protection hidden="1"/>
    </xf>
    <xf numFmtId="0" fontId="12" fillId="0" borderId="27" xfId="78" applyFont="1" applyFill="1" applyBorder="1" applyAlignment="1" applyProtection="1">
      <alignment horizontal="center"/>
      <protection hidden="1"/>
    </xf>
    <xf numFmtId="0" fontId="12" fillId="0" borderId="15" xfId="78" applyFont="1" applyFill="1" applyBorder="1" applyAlignment="1" applyProtection="1">
      <alignment horizontal="center"/>
      <protection hidden="1"/>
    </xf>
    <xf numFmtId="0" fontId="23" fillId="40" borderId="0" xfId="74" applyFont="1" applyFill="1" applyBorder="1" applyAlignment="1">
      <alignment horizontal="center" vertical="center" wrapText="1"/>
      <protection/>
    </xf>
    <xf numFmtId="0" fontId="0" fillId="40" borderId="29" xfId="0" applyFill="1" applyBorder="1" applyAlignment="1">
      <alignment/>
    </xf>
    <xf numFmtId="0" fontId="0" fillId="40" borderId="44" xfId="0" applyFill="1" applyBorder="1" applyAlignment="1">
      <alignment/>
    </xf>
    <xf numFmtId="0" fontId="25" fillId="0" borderId="0" xfId="74" applyFont="1" applyFill="1" applyAlignment="1">
      <alignment horizontal="left" vertical="center"/>
      <protection/>
    </xf>
    <xf numFmtId="0" fontId="29" fillId="0" borderId="32" xfId="68" applyNumberFormat="1" applyFont="1" applyFill="1" applyBorder="1" applyAlignment="1">
      <alignment horizontal="left"/>
      <protection/>
    </xf>
    <xf numFmtId="0" fontId="2" fillId="0" borderId="21" xfId="78" applyFont="1" applyFill="1" applyBorder="1" applyAlignment="1" applyProtection="1">
      <alignment horizontal="center" vertical="center"/>
      <protection hidden="1"/>
    </xf>
    <xf numFmtId="0" fontId="11" fillId="0" borderId="23" xfId="78" applyFont="1" applyFill="1" applyBorder="1" applyAlignment="1" applyProtection="1">
      <alignment shrinkToFit="1"/>
      <protection hidden="1"/>
    </xf>
    <xf numFmtId="0" fontId="11" fillId="0" borderId="23" xfId="78" applyFont="1" applyFill="1" applyBorder="1" applyAlignment="1" applyProtection="1">
      <alignment shrinkToFit="1"/>
      <protection hidden="1"/>
    </xf>
    <xf numFmtId="164" fontId="11" fillId="0" borderId="23" xfId="78" applyNumberFormat="1" applyFont="1" applyFill="1" applyBorder="1" applyAlignment="1" applyProtection="1">
      <alignment shrinkToFit="1"/>
      <protection hidden="1"/>
    </xf>
    <xf numFmtId="0" fontId="11" fillId="0" borderId="54" xfId="78" applyFont="1" applyFill="1" applyBorder="1" applyProtection="1">
      <alignment/>
      <protection hidden="1"/>
    </xf>
    <xf numFmtId="0" fontId="37" fillId="0" borderId="0" xfId="0" applyFont="1" applyFill="1" applyAlignment="1" applyProtection="1">
      <alignment horizontal="left"/>
      <protection locked="0"/>
    </xf>
    <xf numFmtId="0" fontId="0" fillId="0" borderId="0" xfId="0" applyFont="1" applyFill="1" applyAlignment="1" applyProtection="1">
      <alignment horizontal="left"/>
      <protection locked="0"/>
    </xf>
    <xf numFmtId="0" fontId="16" fillId="0" borderId="0" xfId="0" applyFont="1" applyFill="1" applyAlignment="1" applyProtection="1">
      <alignment horizontal="left" shrinkToFit="1"/>
      <protection locked="0"/>
    </xf>
    <xf numFmtId="0" fontId="21" fillId="0" borderId="14" xfId="0" applyFont="1" applyFill="1" applyBorder="1" applyAlignment="1" applyProtection="1">
      <alignment horizontal="center" wrapText="1"/>
      <protection hidden="1"/>
    </xf>
    <xf numFmtId="176" fontId="8" fillId="0" borderId="14" xfId="0" applyNumberFormat="1" applyFont="1" applyFill="1" applyBorder="1" applyAlignment="1" applyProtection="1">
      <alignment horizontal="center"/>
      <protection locked="0"/>
    </xf>
    <xf numFmtId="0" fontId="8" fillId="0" borderId="14" xfId="0" applyNumberFormat="1" applyFont="1" applyFill="1" applyBorder="1" applyAlignment="1" applyProtection="1">
      <alignment horizontal="center"/>
      <protection locked="0"/>
    </xf>
    <xf numFmtId="49" fontId="21" fillId="0" borderId="0" xfId="0" applyNumberFormat="1" applyFont="1" applyFill="1" applyBorder="1" applyAlignment="1" applyProtection="1">
      <alignment horizontal="center"/>
      <protection locked="0"/>
    </xf>
    <xf numFmtId="164" fontId="29" fillId="41" borderId="30" xfId="78" applyNumberFormat="1" applyFont="1" applyFill="1" applyBorder="1" applyAlignment="1" applyProtection="1">
      <alignment horizontal="center"/>
      <protection locked="0"/>
    </xf>
    <xf numFmtId="0" fontId="0" fillId="0" borderId="14" xfId="72" applyFont="1" applyFill="1" applyBorder="1" applyAlignment="1" applyProtection="1">
      <alignment horizontal="center" vertical="center"/>
      <protection hidden="1"/>
    </xf>
    <xf numFmtId="177" fontId="0" fillId="0" borderId="14" xfId="72" applyNumberFormat="1" applyFill="1" applyBorder="1" applyAlignment="1" applyProtection="1">
      <alignment horizontal="center" vertical="center" shrinkToFit="1"/>
      <protection hidden="1" locked="0"/>
    </xf>
    <xf numFmtId="0" fontId="0" fillId="44" borderId="14" xfId="72" applyFill="1" applyBorder="1" applyAlignment="1" applyProtection="1">
      <alignment horizontal="center" vertical="center"/>
      <protection hidden="1"/>
    </xf>
    <xf numFmtId="177" fontId="0" fillId="44" borderId="14" xfId="72" applyNumberFormat="1" applyFill="1" applyBorder="1" applyAlignment="1" applyProtection="1">
      <alignment horizontal="center" vertical="center" shrinkToFit="1"/>
      <protection hidden="1"/>
    </xf>
    <xf numFmtId="177" fontId="0" fillId="44" borderId="14" xfId="72" applyNumberFormat="1" applyFill="1" applyBorder="1" applyAlignment="1" applyProtection="1">
      <alignment horizontal="center" vertical="center" shrinkToFit="1"/>
      <protection hidden="1" locked="0"/>
    </xf>
    <xf numFmtId="0" fontId="13" fillId="27" borderId="27" xfId="0" applyNumberFormat="1" applyFont="1" applyFill="1" applyBorder="1" applyAlignment="1" applyProtection="1">
      <alignment horizontal="center" vertical="top"/>
      <protection locked="0"/>
    </xf>
    <xf numFmtId="0" fontId="13" fillId="27" borderId="46" xfId="0" applyNumberFormat="1" applyFont="1" applyFill="1" applyBorder="1" applyAlignment="1" applyProtection="1">
      <alignment horizontal="center" vertical="top"/>
      <protection locked="0"/>
    </xf>
    <xf numFmtId="0" fontId="13" fillId="27" borderId="39" xfId="0" applyNumberFormat="1" applyFont="1" applyFill="1" applyBorder="1" applyAlignment="1" applyProtection="1">
      <alignment horizontal="center" vertical="top"/>
      <protection locked="0"/>
    </xf>
    <xf numFmtId="0" fontId="13" fillId="43" borderId="42" xfId="0" applyNumberFormat="1" applyFont="1" applyFill="1" applyBorder="1" applyAlignment="1" applyProtection="1">
      <alignment horizontal="center" vertical="top"/>
      <protection locked="0"/>
    </xf>
    <xf numFmtId="0" fontId="13" fillId="43" borderId="14" xfId="0" applyNumberFormat="1" applyFont="1" applyFill="1" applyBorder="1" applyAlignment="1" applyProtection="1">
      <alignment horizontal="center" vertical="top"/>
      <protection locked="0"/>
    </xf>
    <xf numFmtId="0" fontId="13" fillId="43" borderId="43" xfId="0" applyNumberFormat="1" applyFont="1" applyFill="1" applyBorder="1" applyAlignment="1" applyProtection="1">
      <alignment horizontal="center" vertical="top"/>
      <protection locked="0"/>
    </xf>
    <xf numFmtId="0" fontId="13" fillId="27" borderId="33" xfId="0" applyNumberFormat="1" applyFont="1" applyFill="1" applyBorder="1" applyAlignment="1" applyProtection="1">
      <alignment horizontal="center" vertical="top"/>
      <protection locked="0"/>
    </xf>
    <xf numFmtId="0" fontId="13" fillId="27" borderId="35" xfId="0" applyNumberFormat="1" applyFont="1" applyFill="1" applyBorder="1" applyAlignment="1" applyProtection="1">
      <alignment horizontal="center" vertical="top"/>
      <protection locked="0"/>
    </xf>
    <xf numFmtId="0" fontId="13" fillId="27" borderId="45" xfId="0" applyNumberFormat="1" applyFont="1" applyFill="1" applyBorder="1" applyAlignment="1" applyProtection="1">
      <alignment horizontal="center" vertical="top"/>
      <protection locked="0"/>
    </xf>
    <xf numFmtId="164" fontId="13" fillId="43" borderId="42" xfId="0" applyNumberFormat="1" applyFont="1" applyFill="1" applyBorder="1" applyAlignment="1" applyProtection="1">
      <alignment horizontal="center" vertical="top"/>
      <protection locked="0"/>
    </xf>
    <xf numFmtId="0" fontId="13" fillId="27" borderId="38" xfId="0" applyNumberFormat="1" applyFont="1" applyFill="1" applyBorder="1" applyAlignment="1" applyProtection="1">
      <alignment horizontal="center" vertical="top"/>
      <protection locked="0"/>
    </xf>
    <xf numFmtId="0" fontId="13" fillId="27" borderId="14" xfId="0" applyNumberFormat="1" applyFont="1" applyFill="1" applyBorder="1" applyAlignment="1" applyProtection="1">
      <alignment horizontal="center" vertical="top"/>
      <protection locked="0"/>
    </xf>
    <xf numFmtId="0" fontId="13" fillId="27" borderId="36" xfId="0" applyNumberFormat="1" applyFont="1" applyFill="1" applyBorder="1" applyAlignment="1" applyProtection="1">
      <alignment horizontal="center" vertical="top"/>
      <protection locked="0"/>
    </xf>
    <xf numFmtId="0" fontId="13" fillId="27" borderId="55" xfId="0" applyNumberFormat="1" applyFont="1" applyFill="1" applyBorder="1" applyAlignment="1" applyProtection="1">
      <alignment horizontal="center" vertical="top"/>
      <protection locked="0"/>
    </xf>
    <xf numFmtId="0" fontId="13" fillId="27" borderId="41" xfId="0" applyNumberFormat="1" applyFont="1" applyFill="1" applyBorder="1" applyAlignment="1" applyProtection="1">
      <alignment horizontal="center" vertical="top"/>
      <protection locked="0"/>
    </xf>
    <xf numFmtId="0" fontId="13" fillId="27" borderId="48" xfId="0" applyNumberFormat="1" applyFont="1" applyFill="1" applyBorder="1" applyAlignment="1" applyProtection="1">
      <alignment horizontal="center" vertical="top"/>
      <protection locked="0"/>
    </xf>
    <xf numFmtId="164" fontId="13" fillId="43" borderId="56" xfId="0" applyNumberFormat="1" applyFont="1" applyFill="1" applyBorder="1" applyAlignment="1" applyProtection="1">
      <alignment horizontal="center" vertical="top"/>
      <protection locked="0"/>
    </xf>
    <xf numFmtId="0" fontId="13" fillId="43" borderId="41" xfId="0" applyNumberFormat="1" applyFont="1" applyFill="1" applyBorder="1" applyAlignment="1" applyProtection="1">
      <alignment horizontal="center" vertical="top"/>
      <protection locked="0"/>
    </xf>
    <xf numFmtId="0" fontId="13" fillId="43" borderId="57" xfId="0" applyNumberFormat="1" applyFont="1" applyFill="1" applyBorder="1" applyAlignment="1" applyProtection="1">
      <alignment horizontal="center" vertical="top"/>
      <protection locked="0"/>
    </xf>
    <xf numFmtId="4" fontId="8" fillId="0" borderId="14" xfId="0" applyNumberFormat="1" applyFont="1" applyFill="1" applyBorder="1" applyAlignment="1" applyProtection="1">
      <alignment horizontal="center"/>
      <protection locked="0"/>
    </xf>
    <xf numFmtId="168" fontId="30" fillId="0" borderId="38" xfId="76" applyNumberFormat="1" applyFont="1" applyFill="1" applyBorder="1" applyAlignment="1">
      <alignment horizontal="left" vertical="center"/>
      <protection/>
    </xf>
    <xf numFmtId="4" fontId="30" fillId="0" borderId="0" xfId="76" applyNumberFormat="1" applyFont="1" applyFill="1" quotePrefix="1">
      <alignment/>
      <protection/>
    </xf>
    <xf numFmtId="0" fontId="11" fillId="27" borderId="58" xfId="78" applyFont="1" applyFill="1" applyBorder="1" applyAlignment="1" applyProtection="1" quotePrefix="1">
      <alignment horizontal="left" shrinkToFit="1"/>
      <protection hidden="1"/>
    </xf>
    <xf numFmtId="0" fontId="44" fillId="0" borderId="0" xfId="69" applyFont="1" applyFill="1">
      <alignment/>
      <protection/>
    </xf>
    <xf numFmtId="0" fontId="44" fillId="0" borderId="0" xfId="69" applyFont="1" applyFill="1" applyAlignment="1">
      <alignment horizontal="center" vertical="center" wrapText="1"/>
      <protection/>
    </xf>
    <xf numFmtId="0" fontId="44" fillId="0" borderId="0" xfId="0" applyFont="1" applyFill="1" applyAlignment="1">
      <alignment/>
    </xf>
    <xf numFmtId="0" fontId="31" fillId="27" borderId="0" xfId="0" applyNumberFormat="1" applyFont="1" applyFill="1" applyBorder="1" applyAlignment="1" applyProtection="1">
      <alignment vertical="top" shrinkToFit="1"/>
      <protection locked="0"/>
    </xf>
    <xf numFmtId="0" fontId="31" fillId="0" borderId="59" xfId="0" applyNumberFormat="1" applyFont="1" applyFill="1" applyBorder="1" applyAlignment="1" applyProtection="1">
      <alignment horizontal="center" vertical="top"/>
      <protection locked="0"/>
    </xf>
    <xf numFmtId="0" fontId="31" fillId="0" borderId="56" xfId="0" applyNumberFormat="1" applyFont="1" applyFill="1" applyBorder="1" applyAlignment="1" applyProtection="1">
      <alignment horizontal="center" vertical="top"/>
      <protection locked="0"/>
    </xf>
    <xf numFmtId="0" fontId="31" fillId="0" borderId="41" xfId="0" applyNumberFormat="1" applyFont="1" applyFill="1" applyBorder="1" applyAlignment="1" applyProtection="1">
      <alignment horizontal="center" vertical="top"/>
      <protection locked="0"/>
    </xf>
    <xf numFmtId="0" fontId="31" fillId="0" borderId="48" xfId="0" applyNumberFormat="1" applyFont="1" applyFill="1" applyBorder="1" applyAlignment="1" applyProtection="1">
      <alignment horizontal="center" vertical="top"/>
      <protection locked="0"/>
    </xf>
    <xf numFmtId="0" fontId="31" fillId="0" borderId="60" xfId="0" applyNumberFormat="1" applyFont="1" applyFill="1" applyBorder="1" applyAlignment="1" applyProtection="1">
      <alignment horizontal="center" vertical="top"/>
      <protection locked="0"/>
    </xf>
    <xf numFmtId="0" fontId="31" fillId="0" borderId="35" xfId="0" applyNumberFormat="1" applyFont="1" applyFill="1" applyBorder="1" applyAlignment="1" applyProtection="1">
      <alignment horizontal="center" vertical="top"/>
      <protection locked="0"/>
    </xf>
    <xf numFmtId="0" fontId="31" fillId="0" borderId="61" xfId="0" applyNumberFormat="1" applyFont="1" applyFill="1" applyBorder="1" applyAlignment="1" applyProtection="1">
      <alignment horizontal="center" vertical="top"/>
      <protection locked="0"/>
    </xf>
    <xf numFmtId="0" fontId="31" fillId="0" borderId="62" xfId="0" applyNumberFormat="1" applyFont="1" applyFill="1" applyBorder="1" applyAlignment="1" applyProtection="1">
      <alignment horizontal="center" vertical="top"/>
      <protection locked="0"/>
    </xf>
    <xf numFmtId="0" fontId="31" fillId="0" borderId="55" xfId="0" applyNumberFormat="1" applyFont="1" applyFill="1" applyBorder="1" applyAlignment="1" applyProtection="1">
      <alignment horizontal="center" vertical="top"/>
      <protection locked="0"/>
    </xf>
    <xf numFmtId="0" fontId="31" fillId="0" borderId="57" xfId="0" applyNumberFormat="1" applyFont="1" applyFill="1" applyBorder="1" applyAlignment="1" applyProtection="1">
      <alignment horizontal="center" vertical="top"/>
      <protection locked="0"/>
    </xf>
    <xf numFmtId="0" fontId="12" fillId="0" borderId="0" xfId="78" applyFont="1" applyFill="1" applyAlignment="1" applyProtection="1">
      <alignment/>
      <protection locked="0"/>
    </xf>
    <xf numFmtId="0" fontId="13" fillId="40" borderId="14" xfId="0" applyNumberFormat="1" applyFont="1" applyFill="1" applyBorder="1" applyAlignment="1" applyProtection="1">
      <alignment horizontal="right" vertical="top"/>
      <protection locked="0"/>
    </xf>
    <xf numFmtId="0" fontId="13" fillId="45" borderId="19" xfId="0" applyNumberFormat="1" applyFont="1" applyFill="1" applyBorder="1" applyAlignment="1" applyProtection="1">
      <alignment horizontal="left" vertical="top" indent="1"/>
      <protection locked="0"/>
    </xf>
    <xf numFmtId="0" fontId="13" fillId="47" borderId="42" xfId="0" applyNumberFormat="1" applyFont="1" applyFill="1" applyBorder="1" applyAlignment="1" applyProtection="1">
      <alignment horizontal="center" vertical="top"/>
      <protection locked="0"/>
    </xf>
    <xf numFmtId="0" fontId="13" fillId="47" borderId="14" xfId="0" applyNumberFormat="1" applyFont="1" applyFill="1" applyBorder="1" applyAlignment="1" applyProtection="1">
      <alignment horizontal="left" vertical="top" indent="1"/>
      <protection locked="0"/>
    </xf>
    <xf numFmtId="0" fontId="13" fillId="47" borderId="43" xfId="0" applyNumberFormat="1" applyFont="1" applyFill="1" applyBorder="1" applyAlignment="1" applyProtection="1">
      <alignment horizontal="left" vertical="top" indent="1"/>
      <protection locked="0"/>
    </xf>
    <xf numFmtId="0" fontId="13" fillId="27" borderId="14" xfId="0" applyNumberFormat="1" applyFont="1" applyFill="1" applyBorder="1" applyAlignment="1" applyProtection="1">
      <alignment horizontal="right" vertical="top"/>
      <protection locked="0"/>
    </xf>
    <xf numFmtId="0" fontId="13" fillId="27" borderId="34" xfId="0" applyNumberFormat="1" applyFont="1" applyFill="1" applyBorder="1" applyAlignment="1" applyProtection="1">
      <alignment horizontal="left" vertical="top" indent="1"/>
      <protection locked="0"/>
    </xf>
    <xf numFmtId="0" fontId="13" fillId="45" borderId="20" xfId="0" applyNumberFormat="1" applyFont="1" applyFill="1" applyBorder="1" applyAlignment="1" applyProtection="1">
      <alignment horizontal="left" vertical="top" indent="1"/>
      <protection locked="0"/>
    </xf>
    <xf numFmtId="0" fontId="13" fillId="47" borderId="56" xfId="0" applyNumberFormat="1" applyFont="1" applyFill="1" applyBorder="1" applyAlignment="1" applyProtection="1">
      <alignment horizontal="center" vertical="top"/>
      <protection locked="0"/>
    </xf>
    <xf numFmtId="0" fontId="13" fillId="47" borderId="41" xfId="0" applyNumberFormat="1" applyFont="1" applyFill="1" applyBorder="1" applyAlignment="1" applyProtection="1">
      <alignment horizontal="left" vertical="top" indent="1"/>
      <protection locked="0"/>
    </xf>
    <xf numFmtId="0" fontId="0" fillId="44" borderId="14" xfId="72" applyFont="1" applyFill="1" applyBorder="1" applyAlignment="1" applyProtection="1">
      <alignment horizontal="center" vertical="center"/>
      <protection hidden="1"/>
    </xf>
    <xf numFmtId="177" fontId="0" fillId="44" borderId="14" xfId="70" applyNumberFormat="1" applyFill="1" applyBorder="1" applyAlignment="1" applyProtection="1">
      <alignment horizontal="center" vertical="center" shrinkToFit="1"/>
      <protection hidden="1"/>
    </xf>
    <xf numFmtId="0" fontId="44" fillId="0" borderId="0" xfId="69" applyFont="1" applyFill="1" applyBorder="1" applyAlignment="1">
      <alignment/>
      <protection/>
    </xf>
    <xf numFmtId="0" fontId="44" fillId="0" borderId="0" xfId="69" applyFont="1" applyFill="1" applyAlignment="1">
      <alignment/>
      <protection/>
    </xf>
    <xf numFmtId="0" fontId="44" fillId="0" borderId="0" xfId="0" applyFont="1" applyFill="1" applyAlignment="1">
      <alignment horizontal="center"/>
    </xf>
    <xf numFmtId="0" fontId="0" fillId="0" borderId="14" xfId="72" applyFont="1" applyFill="1" applyBorder="1" applyAlignment="1" applyProtection="1">
      <alignment horizontal="center" vertical="center"/>
      <protection hidden="1"/>
    </xf>
    <xf numFmtId="0" fontId="8" fillId="48" borderId="14" xfId="72" applyFont="1" applyFill="1" applyBorder="1" applyAlignment="1" applyProtection="1">
      <alignment horizontal="center" vertical="center"/>
      <protection hidden="1"/>
    </xf>
    <xf numFmtId="0" fontId="8" fillId="48" borderId="14" xfId="72" applyFont="1" applyFill="1" applyBorder="1" applyAlignment="1" applyProtection="1">
      <alignment horizontal="center" vertical="center" wrapText="1"/>
      <protection hidden="1"/>
    </xf>
    <xf numFmtId="0" fontId="2" fillId="0" borderId="0" xfId="66" applyAlignment="1">
      <alignment horizontal="center"/>
      <protection/>
    </xf>
    <xf numFmtId="0" fontId="2" fillId="0" borderId="0" xfId="66">
      <alignment/>
      <protection/>
    </xf>
    <xf numFmtId="0" fontId="2" fillId="0" borderId="0" xfId="66" applyFont="1" applyAlignment="1">
      <alignment horizontal="right"/>
      <protection/>
    </xf>
    <xf numFmtId="0" fontId="2" fillId="0" borderId="0" xfId="66" applyAlignment="1">
      <alignment horizontal="left"/>
      <protection/>
    </xf>
    <xf numFmtId="0" fontId="2" fillId="27" borderId="14" xfId="66" applyFill="1" applyBorder="1" applyAlignment="1">
      <alignment vertical="center"/>
      <protection/>
    </xf>
    <xf numFmtId="0" fontId="2" fillId="0" borderId="14" xfId="66" applyBorder="1" applyAlignment="1">
      <alignment horizontal="left" vertical="center"/>
      <protection/>
    </xf>
    <xf numFmtId="0" fontId="7" fillId="0" borderId="0" xfId="66" applyFont="1">
      <alignment/>
      <protection/>
    </xf>
    <xf numFmtId="0" fontId="2" fillId="27" borderId="14" xfId="66" applyFill="1" applyBorder="1" applyAlignment="1">
      <alignment horizontal="center" vertical="center"/>
      <protection/>
    </xf>
    <xf numFmtId="0" fontId="2" fillId="27" borderId="14" xfId="66" applyFill="1" applyBorder="1" applyAlignment="1">
      <alignment wrapText="1"/>
      <protection/>
    </xf>
    <xf numFmtId="0" fontId="2" fillId="0" borderId="14" xfId="66" applyBorder="1">
      <alignment/>
      <protection/>
    </xf>
    <xf numFmtId="0" fontId="2" fillId="0" borderId="14" xfId="66" applyBorder="1" applyAlignment="1">
      <alignment horizontal="center" shrinkToFit="1"/>
      <protection/>
    </xf>
    <xf numFmtId="0" fontId="2" fillId="0" borderId="14" xfId="66" applyBorder="1" applyAlignment="1">
      <alignment horizontal="left" shrinkToFit="1"/>
      <protection/>
    </xf>
    <xf numFmtId="0" fontId="2" fillId="44" borderId="14" xfId="66" applyFont="1" applyFill="1" applyBorder="1" applyAlignment="1">
      <alignment horizontal="center" shrinkToFit="1"/>
      <protection/>
    </xf>
    <xf numFmtId="0" fontId="2" fillId="44" borderId="14" xfId="66" applyFill="1" applyBorder="1" applyAlignment="1">
      <alignment horizontal="left" shrinkToFit="1"/>
      <protection/>
    </xf>
    <xf numFmtId="4" fontId="2" fillId="44" borderId="14" xfId="66" applyNumberFormat="1" applyFill="1" applyBorder="1" applyAlignment="1">
      <alignment shrinkToFit="1"/>
      <protection/>
    </xf>
    <xf numFmtId="16" fontId="2" fillId="0" borderId="14" xfId="66" applyNumberFormat="1" applyBorder="1" applyAlignment="1">
      <alignment horizontal="left" shrinkToFit="1"/>
      <protection/>
    </xf>
    <xf numFmtId="4" fontId="2" fillId="0" borderId="14" xfId="66" applyNumberFormat="1" applyBorder="1" applyAlignment="1">
      <alignment shrinkToFit="1"/>
      <protection/>
    </xf>
    <xf numFmtId="0" fontId="2" fillId="27" borderId="14" xfId="66" applyFill="1" applyBorder="1">
      <alignment/>
      <protection/>
    </xf>
    <xf numFmtId="4" fontId="2" fillId="27" borderId="35" xfId="66" applyNumberFormat="1" applyFill="1" applyBorder="1" applyAlignment="1">
      <alignment shrinkToFit="1"/>
      <protection/>
    </xf>
    <xf numFmtId="0" fontId="2" fillId="27" borderId="35" xfId="66" applyFill="1" applyBorder="1">
      <alignment/>
      <protection/>
    </xf>
    <xf numFmtId="4" fontId="2" fillId="44" borderId="63" xfId="66" applyNumberFormat="1" applyFill="1" applyBorder="1">
      <alignment/>
      <protection/>
    </xf>
    <xf numFmtId="0" fontId="2" fillId="0" borderId="24" xfId="66" applyBorder="1">
      <alignment/>
      <protection/>
    </xf>
    <xf numFmtId="0" fontId="2" fillId="0" borderId="18" xfId="66" applyBorder="1">
      <alignment/>
      <protection/>
    </xf>
    <xf numFmtId="0" fontId="2" fillId="0" borderId="53" xfId="66" applyFont="1" applyBorder="1" applyAlignment="1">
      <alignment horizontal="right"/>
      <protection/>
    </xf>
    <xf numFmtId="178" fontId="2" fillId="0" borderId="0" xfId="66" applyNumberFormat="1" applyAlignment="1">
      <alignment horizontal="center"/>
      <protection/>
    </xf>
    <xf numFmtId="0" fontId="2" fillId="27" borderId="0" xfId="66" applyFill="1" applyAlignment="1">
      <alignment horizontal="center"/>
      <protection/>
    </xf>
    <xf numFmtId="0" fontId="2" fillId="49" borderId="0" xfId="66" applyFill="1" applyAlignment="1">
      <alignment horizontal="center"/>
      <protection/>
    </xf>
    <xf numFmtId="0" fontId="2" fillId="40" borderId="0" xfId="66" applyFill="1" applyAlignment="1">
      <alignment horizontal="center"/>
      <protection/>
    </xf>
    <xf numFmtId="3" fontId="2" fillId="40" borderId="0" xfId="66" applyNumberFormat="1" applyFill="1" applyAlignment="1">
      <alignment horizontal="center" shrinkToFit="1"/>
      <protection/>
    </xf>
    <xf numFmtId="0" fontId="3" fillId="0" borderId="0" xfId="66" applyFont="1" applyAlignment="1">
      <alignment horizontal="center" vertical="top"/>
      <protection/>
    </xf>
    <xf numFmtId="0" fontId="3" fillId="0" borderId="0" xfId="66" applyFont="1" applyAlignment="1">
      <alignment horizontal="center"/>
      <protection/>
    </xf>
    <xf numFmtId="0" fontId="3" fillId="0" borderId="0" xfId="66" applyFont="1">
      <alignment/>
      <protection/>
    </xf>
    <xf numFmtId="0" fontId="44" fillId="0" borderId="0" xfId="69" applyFont="1" applyFill="1" applyAlignment="1">
      <alignment horizontal="left"/>
      <protection/>
    </xf>
    <xf numFmtId="0" fontId="11" fillId="0" borderId="14" xfId="78" applyNumberFormat="1" applyFont="1" applyFill="1" applyBorder="1" applyAlignment="1" applyProtection="1">
      <alignment horizontal="center"/>
      <protection hidden="1"/>
    </xf>
    <xf numFmtId="0" fontId="4" fillId="43" borderId="14" xfId="0" applyNumberFormat="1" applyFont="1" applyFill="1" applyBorder="1" applyAlignment="1" applyProtection="1">
      <alignment horizontal="center" textRotation="90" wrapText="1"/>
      <protection hidden="1"/>
    </xf>
    <xf numFmtId="0" fontId="4" fillId="46" borderId="14" xfId="0" applyFont="1" applyFill="1" applyBorder="1" applyAlignment="1" applyProtection="1">
      <alignment horizontal="center" textRotation="90" wrapText="1"/>
      <protection hidden="1"/>
    </xf>
    <xf numFmtId="0" fontId="4" fillId="43" borderId="14" xfId="0" applyFont="1" applyFill="1" applyBorder="1" applyAlignment="1" applyProtection="1">
      <alignment horizontal="center" textRotation="90" wrapText="1"/>
      <protection hidden="1"/>
    </xf>
    <xf numFmtId="0" fontId="21" fillId="0" borderId="14" xfId="0" applyFont="1" applyFill="1" applyBorder="1" applyAlignment="1" applyProtection="1">
      <alignment horizontal="center" wrapText="1"/>
      <protection hidden="1"/>
    </xf>
    <xf numFmtId="0" fontId="0" fillId="27" borderId="16" xfId="73" applyFill="1" applyBorder="1">
      <alignment/>
      <protection/>
    </xf>
    <xf numFmtId="0" fontId="0" fillId="27" borderId="17" xfId="73" applyFill="1" applyBorder="1">
      <alignment/>
      <protection/>
    </xf>
    <xf numFmtId="0" fontId="0" fillId="27" borderId="26" xfId="73" applyFill="1" applyBorder="1">
      <alignment/>
      <protection/>
    </xf>
    <xf numFmtId="0" fontId="0" fillId="27" borderId="19" xfId="73" applyFill="1" applyBorder="1">
      <alignment/>
      <protection/>
    </xf>
    <xf numFmtId="0" fontId="0" fillId="27" borderId="0" xfId="73" applyFill="1" applyBorder="1">
      <alignment/>
      <protection/>
    </xf>
    <xf numFmtId="0" fontId="0" fillId="27" borderId="15" xfId="73" applyFill="1" applyBorder="1">
      <alignment/>
      <protection/>
    </xf>
    <xf numFmtId="0" fontId="4" fillId="27" borderId="19" xfId="73" applyFont="1" applyFill="1" applyBorder="1">
      <alignment/>
      <protection/>
    </xf>
    <xf numFmtId="0" fontId="4" fillId="27" borderId="0" xfId="73" applyFont="1" applyFill="1" applyBorder="1">
      <alignment/>
      <protection/>
    </xf>
    <xf numFmtId="0" fontId="0" fillId="27" borderId="52" xfId="73" applyFill="1" applyBorder="1">
      <alignment/>
      <protection/>
    </xf>
    <xf numFmtId="0" fontId="0" fillId="27" borderId="0" xfId="73" applyFont="1" applyFill="1" applyBorder="1">
      <alignment/>
      <protection/>
    </xf>
    <xf numFmtId="0" fontId="0" fillId="27" borderId="19" xfId="73" applyFont="1" applyFill="1" applyBorder="1">
      <alignment/>
      <protection/>
    </xf>
    <xf numFmtId="0" fontId="45" fillId="27" borderId="19" xfId="73" applyFont="1" applyFill="1" applyBorder="1">
      <alignment/>
      <protection/>
    </xf>
    <xf numFmtId="0" fontId="21" fillId="27" borderId="0" xfId="73" applyFont="1" applyFill="1" applyBorder="1">
      <alignment/>
      <protection/>
    </xf>
    <xf numFmtId="0" fontId="0" fillId="27" borderId="0" xfId="73" applyFill="1" applyBorder="1" applyAlignment="1">
      <alignment horizontal="left"/>
      <protection/>
    </xf>
    <xf numFmtId="0" fontId="0" fillId="27" borderId="20" xfId="73" applyFill="1" applyBorder="1">
      <alignment/>
      <protection/>
    </xf>
    <xf numFmtId="0" fontId="0" fillId="27" borderId="21" xfId="73" applyFill="1" applyBorder="1">
      <alignment/>
      <protection/>
    </xf>
    <xf numFmtId="0" fontId="0" fillId="27" borderId="21" xfId="73" applyFont="1" applyFill="1" applyBorder="1">
      <alignment/>
      <protection/>
    </xf>
    <xf numFmtId="0" fontId="0" fillId="27" borderId="22" xfId="73" applyFill="1" applyBorder="1">
      <alignment/>
      <protection/>
    </xf>
    <xf numFmtId="0" fontId="10" fillId="0" borderId="60" xfId="78" applyFont="1" applyFill="1" applyBorder="1" applyAlignment="1" applyProtection="1">
      <alignment horizontal="center" vertical="center"/>
      <protection hidden="1"/>
    </xf>
    <xf numFmtId="0" fontId="10" fillId="0" borderId="35" xfId="78" applyFont="1" applyFill="1" applyBorder="1" applyAlignment="1" applyProtection="1">
      <alignment horizontal="center" vertical="center"/>
      <protection hidden="1"/>
    </xf>
    <xf numFmtId="0" fontId="10" fillId="0" borderId="61" xfId="78" applyFont="1" applyFill="1" applyBorder="1" applyAlignment="1" applyProtection="1">
      <alignment horizontal="center" vertical="center"/>
      <protection hidden="1"/>
    </xf>
    <xf numFmtId="0" fontId="2" fillId="0" borderId="35" xfId="78" applyFont="1" applyFill="1" applyBorder="1" applyAlignment="1" applyProtection="1">
      <alignment horizontal="center" vertical="center"/>
      <protection hidden="1"/>
    </xf>
    <xf numFmtId="164" fontId="11" fillId="43" borderId="14" xfId="78" applyNumberFormat="1" applyFont="1" applyFill="1" applyBorder="1" applyAlignment="1" applyProtection="1" quotePrefix="1">
      <alignment horizontal="center"/>
      <protection hidden="1"/>
    </xf>
    <xf numFmtId="0" fontId="11" fillId="43" borderId="14" xfId="78" applyNumberFormat="1" applyFont="1" applyFill="1" applyBorder="1" applyAlignment="1" applyProtection="1" quotePrefix="1">
      <alignment horizontal="center"/>
      <protection hidden="1"/>
    </xf>
    <xf numFmtId="164" fontId="11" fillId="41" borderId="14" xfId="78" applyNumberFormat="1" applyFont="1" applyFill="1" applyBorder="1" applyAlignment="1" applyProtection="1">
      <alignment horizontal="center"/>
      <protection hidden="1"/>
    </xf>
    <xf numFmtId="164" fontId="11" fillId="35" borderId="14" xfId="78" applyNumberFormat="1" applyFont="1" applyFill="1" applyBorder="1" applyAlignment="1" applyProtection="1">
      <alignment horizontal="center"/>
      <protection hidden="1"/>
    </xf>
    <xf numFmtId="164" fontId="11" fillId="0" borderId="14" xfId="78" applyNumberFormat="1" applyFont="1" applyFill="1" applyBorder="1" applyAlignment="1" applyProtection="1" quotePrefix="1">
      <alignment horizontal="center"/>
      <protection hidden="1"/>
    </xf>
    <xf numFmtId="164" fontId="11" fillId="43" borderId="38" xfId="78" applyNumberFormat="1" applyFont="1" applyFill="1" applyBorder="1" applyAlignment="1" applyProtection="1" quotePrefix="1">
      <alignment horizontal="center"/>
      <protection hidden="1"/>
    </xf>
    <xf numFmtId="164" fontId="11" fillId="0" borderId="38" xfId="78" applyNumberFormat="1" applyFont="1" applyFill="1" applyBorder="1" applyAlignment="1" applyProtection="1">
      <alignment horizontal="center"/>
      <protection hidden="1"/>
    </xf>
    <xf numFmtId="164" fontId="11" fillId="43" borderId="42" xfId="78" applyNumberFormat="1" applyFont="1" applyFill="1" applyBorder="1" applyAlignment="1" applyProtection="1" quotePrefix="1">
      <alignment horizontal="center"/>
      <protection hidden="1"/>
    </xf>
    <xf numFmtId="164" fontId="11" fillId="43" borderId="43" xfId="78" applyNumberFormat="1" applyFont="1" applyFill="1" applyBorder="1" applyAlignment="1" applyProtection="1" quotePrefix="1">
      <alignment horizontal="center"/>
      <protection hidden="1"/>
    </xf>
    <xf numFmtId="164" fontId="11" fillId="0" borderId="42" xfId="78" applyNumberFormat="1" applyFont="1" applyFill="1" applyBorder="1" applyAlignment="1" applyProtection="1" quotePrefix="1">
      <alignment horizontal="center"/>
      <protection hidden="1"/>
    </xf>
    <xf numFmtId="164" fontId="11" fillId="0" borderId="43" xfId="78" applyNumberFormat="1" applyFont="1" applyFill="1" applyBorder="1" applyAlignment="1" applyProtection="1" quotePrefix="1">
      <alignment horizontal="center"/>
      <protection hidden="1"/>
    </xf>
    <xf numFmtId="0" fontId="11" fillId="0" borderId="56" xfId="78" applyFont="1" applyFill="1" applyBorder="1" applyAlignment="1" applyProtection="1">
      <alignment horizontal="center"/>
      <protection hidden="1"/>
    </xf>
    <xf numFmtId="0" fontId="11" fillId="0" borderId="41" xfId="78" applyFont="1" applyFill="1" applyBorder="1" applyAlignment="1" applyProtection="1">
      <alignment horizontal="center"/>
      <protection hidden="1"/>
    </xf>
    <xf numFmtId="0" fontId="11" fillId="0" borderId="57" xfId="78" applyFont="1" applyFill="1" applyBorder="1" applyAlignment="1" applyProtection="1">
      <alignment horizontal="center"/>
      <protection hidden="1"/>
    </xf>
    <xf numFmtId="0" fontId="2" fillId="0" borderId="38" xfId="78" applyFont="1" applyFill="1" applyBorder="1" applyAlignment="1" applyProtection="1">
      <alignment horizontal="centerContinuous" vertical="top"/>
      <protection hidden="1"/>
    </xf>
    <xf numFmtId="0" fontId="2" fillId="0" borderId="33" xfId="78" applyFont="1" applyFill="1" applyBorder="1" applyAlignment="1" applyProtection="1">
      <alignment horizontal="center" vertical="center"/>
      <protection hidden="1"/>
    </xf>
    <xf numFmtId="164" fontId="11" fillId="41" borderId="38" xfId="78" applyNumberFormat="1" applyFont="1" applyFill="1" applyBorder="1" applyAlignment="1" applyProtection="1">
      <alignment horizontal="center"/>
      <protection hidden="1"/>
    </xf>
    <xf numFmtId="164" fontId="11" fillId="35" borderId="38" xfId="78" applyNumberFormat="1" applyFont="1" applyFill="1" applyBorder="1" applyAlignment="1" applyProtection="1">
      <alignment horizontal="center"/>
      <protection hidden="1"/>
    </xf>
    <xf numFmtId="0" fontId="44" fillId="27" borderId="0" xfId="69" applyFont="1" applyFill="1" applyAlignment="1">
      <alignment horizontal="left" vertical="center" wrapText="1"/>
      <protection/>
    </xf>
    <xf numFmtId="179" fontId="44" fillId="27" borderId="0" xfId="0" applyNumberFormat="1" applyFont="1" applyFill="1" applyAlignment="1">
      <alignment/>
    </xf>
    <xf numFmtId="0" fontId="0" fillId="50" borderId="14" xfId="0" applyNumberFormat="1" applyFont="1" applyFill="1" applyBorder="1" applyAlignment="1" applyProtection="1">
      <alignment horizontal="center" wrapText="1"/>
      <protection hidden="1"/>
    </xf>
    <xf numFmtId="165" fontId="0" fillId="50" borderId="14" xfId="0" applyNumberFormat="1" applyFont="1" applyFill="1" applyBorder="1" applyAlignment="1" applyProtection="1">
      <alignment horizontal="center" wrapText="1"/>
      <protection hidden="1"/>
    </xf>
    <xf numFmtId="0" fontId="0" fillId="50" borderId="14" xfId="0" applyFont="1" applyFill="1" applyBorder="1" applyAlignment="1" applyProtection="1">
      <alignment horizontal="center" shrinkToFit="1"/>
      <protection hidden="1"/>
    </xf>
    <xf numFmtId="0" fontId="0" fillId="50" borderId="14" xfId="0" applyFont="1" applyFill="1" applyBorder="1" applyAlignment="1" applyProtection="1">
      <alignment horizontal="center" shrinkToFit="1"/>
      <protection hidden="1"/>
    </xf>
    <xf numFmtId="0" fontId="0" fillId="50" borderId="14" xfId="0" applyFont="1" applyFill="1" applyBorder="1" applyAlignment="1" applyProtection="1">
      <alignment horizontal="center" textRotation="90"/>
      <protection hidden="1"/>
    </xf>
    <xf numFmtId="49" fontId="0" fillId="50" borderId="14" xfId="0" applyNumberFormat="1" applyFont="1" applyFill="1" applyBorder="1" applyAlignment="1" applyProtection="1">
      <alignment horizontal="center" textRotation="90"/>
      <protection hidden="1"/>
    </xf>
    <xf numFmtId="0" fontId="4" fillId="50" borderId="14" xfId="0" applyFont="1" applyFill="1" applyBorder="1" applyAlignment="1" applyProtection="1">
      <alignment horizontal="center" vertical="center" wrapText="1"/>
      <protection hidden="1"/>
    </xf>
    <xf numFmtId="0" fontId="44" fillId="27" borderId="0" xfId="0" applyFont="1" applyFill="1" applyAlignment="1">
      <alignment horizontal="left"/>
    </xf>
    <xf numFmtId="0" fontId="46" fillId="0" borderId="0" xfId="0" applyFont="1" applyFill="1" applyAlignment="1">
      <alignment/>
    </xf>
    <xf numFmtId="49" fontId="44" fillId="27" borderId="64" xfId="69" applyNumberFormat="1" applyFont="1" applyFill="1" applyBorder="1" applyAlignment="1">
      <alignment vertical="center"/>
      <protection/>
    </xf>
    <xf numFmtId="0" fontId="44" fillId="27" borderId="64" xfId="69" applyFont="1" applyFill="1" applyBorder="1" applyAlignment="1">
      <alignment vertical="center"/>
      <protection/>
    </xf>
    <xf numFmtId="0" fontId="44" fillId="51" borderId="0" xfId="69" applyFont="1" applyFill="1">
      <alignment/>
      <protection/>
    </xf>
    <xf numFmtId="0" fontId="12" fillId="0" borderId="65" xfId="78" applyFont="1" applyFill="1" applyBorder="1" applyAlignment="1" applyProtection="1">
      <alignment horizontal="center" vertical="center"/>
      <protection hidden="1"/>
    </xf>
    <xf numFmtId="0" fontId="2" fillId="0" borderId="0" xfId="78" applyFont="1" applyFill="1" applyBorder="1" applyAlignment="1" applyProtection="1" quotePrefix="1">
      <alignment horizontal="center" vertical="center" wrapText="1"/>
      <protection hidden="1"/>
    </xf>
    <xf numFmtId="0" fontId="2" fillId="0" borderId="62" xfId="78" applyFont="1" applyFill="1" applyBorder="1" applyAlignment="1" applyProtection="1">
      <alignment horizontal="center" vertical="center" wrapText="1"/>
      <protection hidden="1"/>
    </xf>
    <xf numFmtId="0" fontId="3" fillId="0" borderId="65" xfId="78" applyFont="1" applyFill="1" applyBorder="1" applyAlignment="1" applyProtection="1">
      <alignment horizontal="center" vertical="center" wrapText="1"/>
      <protection hidden="1"/>
    </xf>
    <xf numFmtId="0" fontId="0" fillId="44" borderId="14" xfId="72" applyFont="1" applyFill="1" applyBorder="1" applyAlignment="1" applyProtection="1">
      <alignment horizontal="center" vertical="center"/>
      <protection hidden="1"/>
    </xf>
    <xf numFmtId="0" fontId="0" fillId="0" borderId="14" xfId="72" applyBorder="1" applyAlignment="1">
      <alignment horizontal="center"/>
      <protection/>
    </xf>
    <xf numFmtId="0" fontId="0" fillId="44" borderId="14" xfId="72" applyFill="1" applyBorder="1" applyAlignment="1">
      <alignment horizontal="center"/>
      <protection/>
    </xf>
    <xf numFmtId="0" fontId="4" fillId="27" borderId="14" xfId="0" applyFont="1" applyFill="1" applyBorder="1" applyAlignment="1" applyProtection="1">
      <alignment/>
      <protection locked="0"/>
    </xf>
    <xf numFmtId="166" fontId="4" fillId="27" borderId="14" xfId="0" applyNumberFormat="1" applyFont="1" applyFill="1" applyBorder="1" applyAlignment="1" applyProtection="1">
      <alignment horizontal="center"/>
      <protection locked="0"/>
    </xf>
    <xf numFmtId="179" fontId="4" fillId="27" borderId="14" xfId="0" applyNumberFormat="1" applyFont="1" applyFill="1" applyBorder="1" applyAlignment="1" applyProtection="1">
      <alignment horizontal="center" shrinkToFit="1"/>
      <protection locked="0"/>
    </xf>
    <xf numFmtId="0" fontId="4" fillId="27" borderId="14" xfId="0" applyFont="1" applyFill="1" applyBorder="1" applyAlignment="1" applyProtection="1">
      <alignment shrinkToFit="1"/>
      <protection locked="0"/>
    </xf>
    <xf numFmtId="0" fontId="4" fillId="27" borderId="14" xfId="0" applyFont="1" applyFill="1" applyBorder="1" applyAlignment="1" applyProtection="1">
      <alignment horizontal="center"/>
      <protection locked="0"/>
    </xf>
    <xf numFmtId="49" fontId="4" fillId="27" borderId="14" xfId="0" applyNumberFormat="1" applyFont="1" applyFill="1" applyBorder="1" applyAlignment="1" applyProtection="1">
      <alignment horizontal="center"/>
      <protection locked="0"/>
    </xf>
    <xf numFmtId="3" fontId="4" fillId="27" borderId="14" xfId="0" applyNumberFormat="1" applyFont="1" applyFill="1" applyBorder="1" applyAlignment="1" applyProtection="1">
      <alignment horizontal="center"/>
      <protection locked="0"/>
    </xf>
    <xf numFmtId="0" fontId="4" fillId="27" borderId="14" xfId="0" applyNumberFormat="1" applyFont="1" applyFill="1" applyBorder="1" applyAlignment="1" applyProtection="1">
      <alignment horizontal="center"/>
      <protection locked="0"/>
    </xf>
    <xf numFmtId="0" fontId="4" fillId="27" borderId="14" xfId="0" applyFont="1" applyFill="1" applyBorder="1" applyAlignment="1" applyProtection="1">
      <alignment horizontal="center" shrinkToFit="1"/>
      <protection locked="0"/>
    </xf>
    <xf numFmtId="0" fontId="4" fillId="48" borderId="14" xfId="0" applyFont="1" applyFill="1" applyBorder="1" applyAlignment="1" applyProtection="1">
      <alignment horizontal="center" textRotation="90" wrapText="1"/>
      <protection hidden="1"/>
    </xf>
    <xf numFmtId="0" fontId="0" fillId="52" borderId="52" xfId="73" applyFont="1" applyFill="1" applyBorder="1">
      <alignment/>
      <protection/>
    </xf>
    <xf numFmtId="0" fontId="0" fillId="52" borderId="63" xfId="73" applyFill="1" applyBorder="1">
      <alignment/>
      <protection/>
    </xf>
    <xf numFmtId="0" fontId="0" fillId="52" borderId="63" xfId="73" applyFont="1" applyFill="1" applyBorder="1">
      <alignment/>
      <protection/>
    </xf>
    <xf numFmtId="0" fontId="44" fillId="0" borderId="0" xfId="69" applyFont="1" applyFill="1" applyAlignment="1">
      <alignment vertical="center"/>
      <protection/>
    </xf>
    <xf numFmtId="0" fontId="49" fillId="0" borderId="0" xfId="0" applyFont="1" applyAlignment="1">
      <alignment horizontal="center" readingOrder="1"/>
    </xf>
    <xf numFmtId="0" fontId="0" fillId="0" borderId="0" xfId="52">
      <alignment/>
      <protection/>
    </xf>
    <xf numFmtId="0" fontId="0" fillId="0" borderId="24" xfId="52" applyBorder="1">
      <alignment/>
      <protection/>
    </xf>
    <xf numFmtId="0" fontId="0" fillId="0" borderId="18" xfId="52" applyBorder="1">
      <alignment/>
      <protection/>
    </xf>
    <xf numFmtId="0" fontId="0" fillId="0" borderId="53" xfId="52" applyBorder="1">
      <alignment/>
      <protection/>
    </xf>
    <xf numFmtId="0" fontId="0" fillId="0" borderId="59" xfId="52" applyBorder="1">
      <alignment/>
      <protection/>
    </xf>
    <xf numFmtId="0" fontId="0" fillId="0" borderId="66" xfId="52" applyBorder="1">
      <alignment/>
      <protection/>
    </xf>
    <xf numFmtId="0" fontId="0" fillId="0" borderId="49" xfId="52" applyBorder="1">
      <alignment/>
      <protection/>
    </xf>
    <xf numFmtId="0" fontId="0" fillId="0" borderId="34" xfId="52" applyBorder="1">
      <alignment/>
      <protection/>
    </xf>
    <xf numFmtId="0" fontId="0" fillId="0" borderId="32" xfId="52" applyBorder="1">
      <alignment/>
      <protection/>
    </xf>
    <xf numFmtId="0" fontId="0" fillId="0" borderId="67" xfId="52" applyBorder="1">
      <alignment/>
      <protection/>
    </xf>
    <xf numFmtId="0" fontId="0" fillId="0" borderId="20" xfId="52" applyBorder="1">
      <alignment/>
      <protection/>
    </xf>
    <xf numFmtId="0" fontId="0" fillId="0" borderId="21" xfId="52" applyBorder="1">
      <alignment/>
      <protection/>
    </xf>
    <xf numFmtId="0" fontId="0" fillId="0" borderId="22" xfId="52" applyBorder="1">
      <alignment/>
      <protection/>
    </xf>
    <xf numFmtId="0" fontId="0" fillId="0" borderId="28" xfId="52" applyBorder="1" applyAlignment="1">
      <alignment vertical="top"/>
      <protection/>
    </xf>
    <xf numFmtId="0" fontId="0" fillId="0" borderId="29" xfId="52" applyBorder="1" applyAlignment="1">
      <alignment vertical="top"/>
      <protection/>
    </xf>
    <xf numFmtId="0" fontId="0" fillId="0" borderId="29" xfId="52" applyBorder="1">
      <alignment/>
      <protection/>
    </xf>
    <xf numFmtId="0" fontId="0" fillId="0" borderId="23" xfId="52" applyBorder="1">
      <alignment/>
      <protection/>
    </xf>
    <xf numFmtId="0" fontId="0" fillId="0" borderId="0" xfId="52" applyBorder="1">
      <alignment/>
      <protection/>
    </xf>
    <xf numFmtId="0" fontId="0" fillId="0" borderId="15" xfId="52" applyBorder="1">
      <alignment/>
      <protection/>
    </xf>
    <xf numFmtId="0" fontId="0" fillId="0" borderId="19" xfId="52" applyBorder="1">
      <alignment/>
      <protection/>
    </xf>
    <xf numFmtId="0" fontId="0" fillId="0" borderId="0" xfId="52" applyFill="1" applyBorder="1">
      <alignment/>
      <protection/>
    </xf>
    <xf numFmtId="0" fontId="0" fillId="0" borderId="0" xfId="52" applyBorder="1" applyAlignment="1">
      <alignment horizontal="right"/>
      <protection/>
    </xf>
    <xf numFmtId="0" fontId="0" fillId="0" borderId="14" xfId="52" applyBorder="1">
      <alignment/>
      <protection/>
    </xf>
    <xf numFmtId="0" fontId="0" fillId="0" borderId="14" xfId="52" applyBorder="1" applyAlignment="1">
      <alignment horizontal="right"/>
      <protection/>
    </xf>
    <xf numFmtId="0" fontId="0" fillId="0" borderId="0" xfId="52" applyBorder="1" applyAlignment="1">
      <alignment horizontal="center"/>
      <protection/>
    </xf>
    <xf numFmtId="0" fontId="0" fillId="0" borderId="36" xfId="52" applyBorder="1">
      <alignment/>
      <protection/>
    </xf>
    <xf numFmtId="0" fontId="0" fillId="0" borderId="38" xfId="52" applyBorder="1">
      <alignment/>
      <protection/>
    </xf>
    <xf numFmtId="0" fontId="0" fillId="0" borderId="19" xfId="52" applyBorder="1" applyAlignment="1">
      <alignment vertical="center"/>
      <protection/>
    </xf>
    <xf numFmtId="0" fontId="0" fillId="0" borderId="0" xfId="52" applyBorder="1" applyAlignment="1">
      <alignment vertical="center"/>
      <protection/>
    </xf>
    <xf numFmtId="0" fontId="0" fillId="0" borderId="16" xfId="52" applyBorder="1" applyAlignment="1">
      <alignment horizontal="center" vertical="center"/>
      <protection/>
    </xf>
    <xf numFmtId="0" fontId="0" fillId="0" borderId="20" xfId="52" applyBorder="1" applyAlignment="1">
      <alignment horizontal="center" vertical="center"/>
      <protection/>
    </xf>
    <xf numFmtId="0" fontId="0" fillId="0" borderId="19" xfId="52" applyBorder="1" applyAlignment="1">
      <alignment horizontal="center" vertical="center"/>
      <protection/>
    </xf>
    <xf numFmtId="0" fontId="0" fillId="0" borderId="0" xfId="52" applyBorder="1" applyAlignment="1">
      <alignment horizontal="center" vertical="center"/>
      <protection/>
    </xf>
    <xf numFmtId="0" fontId="0" fillId="0" borderId="16" xfId="52" applyBorder="1" applyAlignment="1">
      <alignment vertical="center"/>
      <protection/>
    </xf>
    <xf numFmtId="0" fontId="0" fillId="0" borderId="17" xfId="52" applyBorder="1" applyAlignment="1">
      <alignment vertical="center"/>
      <protection/>
    </xf>
    <xf numFmtId="0" fontId="0" fillId="0" borderId="26" xfId="52" applyBorder="1" applyAlignment="1">
      <alignment vertical="center"/>
      <protection/>
    </xf>
    <xf numFmtId="0" fontId="0" fillId="0" borderId="16" xfId="52" applyBorder="1">
      <alignment/>
      <protection/>
    </xf>
    <xf numFmtId="0" fontId="0" fillId="0" borderId="17" xfId="52" applyBorder="1">
      <alignment/>
      <protection/>
    </xf>
    <xf numFmtId="0" fontId="0" fillId="0" borderId="26" xfId="52" applyBorder="1">
      <alignment/>
      <protection/>
    </xf>
    <xf numFmtId="0" fontId="0" fillId="0" borderId="15" xfId="52" applyBorder="1" applyAlignment="1">
      <alignment vertical="center"/>
      <protection/>
    </xf>
    <xf numFmtId="0" fontId="0" fillId="0" borderId="52" xfId="52" applyBorder="1">
      <alignment/>
      <protection/>
    </xf>
    <xf numFmtId="0" fontId="0" fillId="0" borderId="0" xfId="52" applyBorder="1" applyAlignment="1">
      <alignment horizontal="left" vertical="center"/>
      <protection/>
    </xf>
    <xf numFmtId="0" fontId="0" fillId="0" borderId="47" xfId="52" applyBorder="1">
      <alignment/>
      <protection/>
    </xf>
    <xf numFmtId="0" fontId="0" fillId="0" borderId="19" xfId="52" applyBorder="1" applyAlignment="1">
      <alignment horizontal="center"/>
      <protection/>
    </xf>
    <xf numFmtId="0" fontId="0" fillId="0" borderId="50" xfId="52" applyBorder="1">
      <alignment/>
      <protection/>
    </xf>
    <xf numFmtId="0" fontId="0" fillId="0" borderId="54" xfId="52" applyBorder="1">
      <alignment/>
      <protection/>
    </xf>
    <xf numFmtId="0" fontId="0" fillId="0" borderId="51" xfId="52" applyBorder="1">
      <alignment/>
      <protection/>
    </xf>
    <xf numFmtId="0" fontId="0" fillId="0" borderId="68" xfId="52" applyBorder="1">
      <alignment/>
      <protection/>
    </xf>
    <xf numFmtId="0" fontId="0" fillId="0" borderId="37" xfId="52" applyBorder="1">
      <alignment/>
      <protection/>
    </xf>
    <xf numFmtId="0" fontId="0" fillId="0" borderId="69" xfId="52" applyBorder="1">
      <alignment/>
      <protection/>
    </xf>
    <xf numFmtId="0" fontId="0" fillId="0" borderId="0" xfId="52" applyBorder="1" applyAlignment="1">
      <alignment/>
      <protection/>
    </xf>
    <xf numFmtId="0" fontId="0" fillId="52" borderId="0" xfId="52" applyFill="1" applyBorder="1" applyAlignment="1">
      <alignment/>
      <protection/>
    </xf>
    <xf numFmtId="0" fontId="0" fillId="52" borderId="0" xfId="52" applyFill="1" applyBorder="1" applyAlignment="1">
      <alignment horizontal="center"/>
      <protection/>
    </xf>
    <xf numFmtId="0" fontId="0" fillId="0" borderId="15" xfId="52" applyBorder="1" applyAlignment="1">
      <alignment horizontal="center"/>
      <protection/>
    </xf>
    <xf numFmtId="0" fontId="0" fillId="0" borderId="0" xfId="52" applyBorder="1" applyAlignment="1">
      <alignment horizontal="left" vertical="top"/>
      <protection/>
    </xf>
    <xf numFmtId="0" fontId="0" fillId="0" borderId="0" xfId="52" applyBorder="1" applyAlignment="1">
      <alignment horizontal="left"/>
      <protection/>
    </xf>
    <xf numFmtId="0" fontId="0" fillId="0" borderId="21" xfId="52" applyBorder="1" applyAlignment="1">
      <alignment/>
      <protection/>
    </xf>
    <xf numFmtId="0" fontId="0" fillId="0" borderId="21" xfId="52" applyBorder="1" applyAlignment="1">
      <alignment horizontal="left"/>
      <protection/>
    </xf>
    <xf numFmtId="0" fontId="0" fillId="0" borderId="0" xfId="52" applyAlignment="1">
      <alignment horizontal="center"/>
      <protection/>
    </xf>
    <xf numFmtId="0" fontId="50" fillId="0" borderId="0" xfId="0" applyFont="1" applyAlignment="1">
      <alignment horizontal="center" readingOrder="1"/>
    </xf>
    <xf numFmtId="0" fontId="0" fillId="0" borderId="45" xfId="52" applyBorder="1">
      <alignment/>
      <protection/>
    </xf>
    <xf numFmtId="0" fontId="0" fillId="0" borderId="33" xfId="52" applyBorder="1">
      <alignment/>
      <protection/>
    </xf>
    <xf numFmtId="0" fontId="0" fillId="0" borderId="27" xfId="52" applyFont="1" applyBorder="1">
      <alignment/>
      <protection/>
    </xf>
    <xf numFmtId="0" fontId="0" fillId="0" borderId="39" xfId="52" applyBorder="1">
      <alignment/>
      <protection/>
    </xf>
    <xf numFmtId="0" fontId="0" fillId="53" borderId="0" xfId="52" applyFill="1" applyBorder="1">
      <alignment/>
      <protection/>
    </xf>
    <xf numFmtId="0" fontId="0" fillId="0" borderId="27" xfId="52" applyBorder="1">
      <alignment/>
      <protection/>
    </xf>
    <xf numFmtId="0" fontId="0" fillId="0" borderId="13" xfId="52" applyBorder="1" applyAlignment="1">
      <alignment horizontal="center"/>
      <protection/>
    </xf>
    <xf numFmtId="0" fontId="0" fillId="0" borderId="70" xfId="52" applyBorder="1" applyAlignment="1">
      <alignment horizontal="center"/>
      <protection/>
    </xf>
    <xf numFmtId="0" fontId="0" fillId="53" borderId="39" xfId="52" applyFill="1" applyBorder="1">
      <alignment/>
      <protection/>
    </xf>
    <xf numFmtId="0" fontId="0" fillId="53" borderId="27" xfId="52" applyFill="1" applyBorder="1">
      <alignment/>
      <protection/>
    </xf>
    <xf numFmtId="0" fontId="0" fillId="54" borderId="14" xfId="52" applyFont="1" applyFill="1" applyBorder="1" applyAlignment="1">
      <alignment horizontal="center" vertical="center"/>
      <protection/>
    </xf>
    <xf numFmtId="0" fontId="0" fillId="0" borderId="14" xfId="52" applyBorder="1" applyAlignment="1">
      <alignment horizontal="center"/>
      <protection/>
    </xf>
    <xf numFmtId="0" fontId="51" fillId="0" borderId="0" xfId="52" applyFont="1" applyBorder="1" applyAlignment="1">
      <alignment horizontal="center"/>
      <protection/>
    </xf>
    <xf numFmtId="0" fontId="0" fillId="55" borderId="0" xfId="52" applyFill="1" applyBorder="1">
      <alignment/>
      <protection/>
    </xf>
    <xf numFmtId="0" fontId="0" fillId="0" borderId="0" xfId="52" applyFont="1" applyBorder="1">
      <alignment/>
      <protection/>
    </xf>
    <xf numFmtId="0" fontId="52" fillId="0" borderId="39" xfId="52" applyFont="1" applyBorder="1">
      <alignment/>
      <protection/>
    </xf>
    <xf numFmtId="0" fontId="52" fillId="0" borderId="40" xfId="52" applyFont="1" applyBorder="1">
      <alignment/>
      <protection/>
    </xf>
    <xf numFmtId="0" fontId="0" fillId="0" borderId="30" xfId="52" applyBorder="1">
      <alignment/>
      <protection/>
    </xf>
    <xf numFmtId="0" fontId="0" fillId="55" borderId="0" xfId="52" applyFill="1" applyBorder="1" applyAlignment="1">
      <alignment horizontal="center"/>
      <protection/>
    </xf>
    <xf numFmtId="0" fontId="94" fillId="0" borderId="0" xfId="0" applyFont="1" applyAlignment="1">
      <alignment horizontal="center" readingOrder="1"/>
    </xf>
    <xf numFmtId="0" fontId="0" fillId="56" borderId="0" xfId="0" applyFill="1" applyAlignment="1" applyProtection="1">
      <alignment/>
      <protection locked="0"/>
    </xf>
    <xf numFmtId="4" fontId="4" fillId="43" borderId="63" xfId="77" applyNumberFormat="1" applyFont="1" applyFill="1" applyBorder="1" applyAlignment="1" applyProtection="1">
      <alignment horizontal="right"/>
      <protection locked="0"/>
    </xf>
    <xf numFmtId="0" fontId="0" fillId="36" borderId="0" xfId="0" applyFont="1" applyFill="1" applyAlignment="1" applyProtection="1">
      <alignment shrinkToFit="1"/>
      <protection locked="0"/>
    </xf>
    <xf numFmtId="0" fontId="15" fillId="38" borderId="0" xfId="0" applyFont="1" applyFill="1" applyAlignment="1" applyProtection="1">
      <alignment horizontal="left"/>
      <protection locked="0"/>
    </xf>
    <xf numFmtId="0" fontId="15" fillId="38" borderId="0" xfId="0" applyFont="1" applyFill="1" applyAlignment="1" applyProtection="1">
      <alignment horizontal="centerContinuous" vertical="center" shrinkToFit="1"/>
      <protection hidden="1"/>
    </xf>
    <xf numFmtId="0" fontId="0" fillId="36" borderId="0" xfId="0" applyFill="1" applyAlignment="1" applyProtection="1">
      <alignment shrinkToFit="1"/>
      <protection hidden="1"/>
    </xf>
    <xf numFmtId="0" fontId="16" fillId="36" borderId="0" xfId="0" applyFont="1" applyFill="1" applyAlignment="1" applyProtection="1">
      <alignment horizontal="right" shrinkToFit="1"/>
      <protection hidden="1"/>
    </xf>
    <xf numFmtId="0" fontId="16" fillId="36" borderId="0" xfId="0" applyFont="1" applyFill="1" applyBorder="1" applyAlignment="1" applyProtection="1">
      <alignment horizontal="right" shrinkToFit="1"/>
      <protection hidden="1"/>
    </xf>
    <xf numFmtId="0" fontId="16" fillId="36" borderId="0" xfId="0" applyFont="1" applyFill="1" applyBorder="1" applyAlignment="1" applyProtection="1">
      <alignment horizontal="right" shrinkToFit="1"/>
      <protection hidden="1"/>
    </xf>
    <xf numFmtId="0" fontId="16" fillId="51" borderId="0" xfId="0" applyFont="1" applyFill="1" applyBorder="1" applyAlignment="1" applyProtection="1">
      <alignment horizontal="right" shrinkToFit="1"/>
      <protection hidden="1"/>
    </xf>
    <xf numFmtId="0" fontId="15" fillId="38" borderId="0" xfId="0" applyFont="1" applyFill="1" applyAlignment="1" applyProtection="1">
      <alignment horizontal="centerContinuous" shrinkToFit="1"/>
      <protection hidden="1"/>
    </xf>
    <xf numFmtId="0" fontId="16" fillId="36" borderId="16" xfId="0" applyFont="1" applyFill="1" applyBorder="1" applyAlignment="1" applyProtection="1">
      <alignment horizontal="right" shrinkToFit="1"/>
      <protection hidden="1"/>
    </xf>
    <xf numFmtId="0" fontId="16" fillId="36" borderId="20" xfId="0" applyFont="1" applyFill="1" applyBorder="1" applyAlignment="1" applyProtection="1">
      <alignment horizontal="right" shrinkToFit="1"/>
      <protection hidden="1"/>
    </xf>
    <xf numFmtId="0" fontId="0" fillId="37" borderId="0" xfId="0" applyFill="1" applyAlignment="1" applyProtection="1">
      <alignment shrinkToFit="1"/>
      <protection hidden="1"/>
    </xf>
    <xf numFmtId="0" fontId="12" fillId="35" borderId="14" xfId="78" applyFont="1" applyFill="1" applyBorder="1" applyAlignment="1" applyProtection="1">
      <alignment horizontal="center"/>
      <protection locked="0"/>
    </xf>
    <xf numFmtId="0" fontId="13" fillId="51" borderId="14" xfId="0" applyNumberFormat="1" applyFont="1" applyFill="1" applyBorder="1" applyAlignment="1" applyProtection="1">
      <alignment horizontal="center" vertical="top"/>
      <protection locked="0"/>
    </xf>
    <xf numFmtId="0" fontId="31" fillId="27" borderId="52" xfId="0" applyNumberFormat="1" applyFont="1" applyFill="1" applyBorder="1" applyAlignment="1" applyProtection="1">
      <alignment vertical="top" shrinkToFit="1"/>
      <protection hidden="1"/>
    </xf>
    <xf numFmtId="0" fontId="31" fillId="27" borderId="47" xfId="0" applyNumberFormat="1" applyFont="1" applyFill="1" applyBorder="1" applyAlignment="1" applyProtection="1">
      <alignment vertical="top" shrinkToFit="1"/>
      <protection hidden="1"/>
    </xf>
    <xf numFmtId="0" fontId="12" fillId="0" borderId="14" xfId="78" applyFont="1" applyBorder="1" applyProtection="1">
      <alignment/>
      <protection hidden="1"/>
    </xf>
    <xf numFmtId="0" fontId="12" fillId="40" borderId="14" xfId="78" applyFont="1" applyFill="1" applyBorder="1" applyProtection="1">
      <alignment/>
      <protection hidden="1"/>
    </xf>
    <xf numFmtId="0" fontId="15" fillId="38" borderId="0" xfId="0" applyFont="1" applyFill="1" applyAlignment="1" applyProtection="1">
      <alignment horizontal="centerContinuous" vertical="center"/>
      <protection hidden="1"/>
    </xf>
    <xf numFmtId="0" fontId="0" fillId="36" borderId="0" xfId="0" applyFill="1" applyAlignment="1" applyProtection="1">
      <alignment/>
      <protection hidden="1"/>
    </xf>
    <xf numFmtId="0" fontId="16" fillId="36" borderId="0" xfId="0" applyFont="1" applyFill="1" applyAlignment="1" applyProtection="1">
      <alignment horizontal="right"/>
      <protection hidden="1"/>
    </xf>
    <xf numFmtId="0" fontId="0" fillId="36" borderId="0" xfId="0" applyFill="1" applyAlignment="1" applyProtection="1" quotePrefix="1">
      <alignment shrinkToFit="1"/>
      <protection hidden="1"/>
    </xf>
    <xf numFmtId="0" fontId="22" fillId="45" borderId="63" xfId="0" applyFont="1" applyFill="1" applyBorder="1" applyAlignment="1" applyProtection="1" quotePrefix="1">
      <alignment horizontal="center"/>
      <protection hidden="1"/>
    </xf>
    <xf numFmtId="175" fontId="40" fillId="45" borderId="14" xfId="0" applyNumberFormat="1" applyFont="1" applyFill="1" applyBorder="1" applyAlignment="1" applyProtection="1">
      <alignment horizontal="left"/>
      <protection hidden="1"/>
    </xf>
    <xf numFmtId="0" fontId="41" fillId="57" borderId="47" xfId="79" applyNumberFormat="1" applyFont="1" applyFill="1" applyBorder="1" applyAlignment="1" applyProtection="1">
      <alignment horizontal="left"/>
      <protection hidden="1"/>
    </xf>
    <xf numFmtId="0" fontId="15" fillId="38" borderId="16" xfId="0" applyFont="1" applyFill="1" applyBorder="1" applyAlignment="1" applyProtection="1">
      <alignment horizontal="center"/>
      <protection hidden="1"/>
    </xf>
    <xf numFmtId="0" fontId="15" fillId="38" borderId="17" xfId="0" applyFont="1" applyFill="1" applyBorder="1" applyAlignment="1" applyProtection="1">
      <alignment horizontal="center"/>
      <protection hidden="1"/>
    </xf>
    <xf numFmtId="0" fontId="15" fillId="38" borderId="52" xfId="0" applyFont="1" applyFill="1" applyBorder="1" applyAlignment="1" applyProtection="1">
      <alignment horizontal="center"/>
      <protection hidden="1"/>
    </xf>
    <xf numFmtId="0" fontId="22" fillId="45" borderId="52" xfId="0" applyFont="1" applyFill="1" applyBorder="1" applyAlignment="1" applyProtection="1">
      <alignment horizontal="center" shrinkToFit="1"/>
      <protection hidden="1"/>
    </xf>
    <xf numFmtId="0" fontId="22" fillId="45" borderId="31" xfId="0" applyFont="1" applyFill="1" applyBorder="1" applyAlignment="1" applyProtection="1">
      <alignment horizontal="center" shrinkToFit="1"/>
      <protection hidden="1"/>
    </xf>
    <xf numFmtId="0" fontId="0" fillId="36" borderId="0" xfId="0" applyFill="1" applyBorder="1" applyAlignment="1" applyProtection="1">
      <alignment horizontal="left"/>
      <protection hidden="1"/>
    </xf>
    <xf numFmtId="0" fontId="0" fillId="36" borderId="31" xfId="0" applyFill="1" applyBorder="1" applyAlignment="1" applyProtection="1">
      <alignment horizontal="center" shrinkToFit="1"/>
      <protection hidden="1"/>
    </xf>
    <xf numFmtId="0" fontId="8" fillId="36" borderId="0" xfId="0" applyFont="1" applyFill="1" applyBorder="1" applyAlignment="1" applyProtection="1">
      <alignment/>
      <protection hidden="1"/>
    </xf>
    <xf numFmtId="0" fontId="0" fillId="36" borderId="0" xfId="0" applyFill="1" applyBorder="1" applyAlignment="1" applyProtection="1">
      <alignment shrinkToFit="1"/>
      <protection hidden="1"/>
    </xf>
    <xf numFmtId="0" fontId="0" fillId="36" borderId="0" xfId="0" applyFont="1" applyFill="1" applyBorder="1" applyAlignment="1" applyProtection="1">
      <alignment/>
      <protection hidden="1"/>
    </xf>
    <xf numFmtId="0" fontId="0" fillId="0" borderId="0" xfId="0" applyFont="1" applyFill="1" applyAlignment="1" applyProtection="1">
      <alignment/>
      <protection locked="0"/>
    </xf>
    <xf numFmtId="0" fontId="4" fillId="19" borderId="0" xfId="75" applyFont="1" applyFill="1" applyAlignment="1">
      <alignment horizontal="center"/>
      <protection/>
    </xf>
    <xf numFmtId="0" fontId="27" fillId="0" borderId="29" xfId="74" applyFont="1" applyFill="1" applyBorder="1" applyAlignment="1">
      <alignment horizontal="right"/>
      <protection/>
    </xf>
    <xf numFmtId="0" fontId="0" fillId="0" borderId="16" xfId="52" applyBorder="1" applyAlignment="1">
      <alignment horizontal="center" vertical="center"/>
      <protection/>
    </xf>
    <xf numFmtId="0" fontId="0" fillId="0" borderId="17" xfId="52" applyBorder="1" applyAlignment="1">
      <alignment horizontal="center" vertical="center"/>
      <protection/>
    </xf>
    <xf numFmtId="0" fontId="0" fillId="0" borderId="26" xfId="52" applyBorder="1" applyAlignment="1">
      <alignment horizontal="center" vertical="center"/>
      <protection/>
    </xf>
    <xf numFmtId="0" fontId="0" fillId="0" borderId="20" xfId="52" applyBorder="1" applyAlignment="1">
      <alignment horizontal="center" vertical="center"/>
      <protection/>
    </xf>
    <xf numFmtId="0" fontId="0" fillId="0" borderId="21" xfId="52" applyBorder="1" applyAlignment="1">
      <alignment horizontal="center" vertical="center"/>
      <protection/>
    </xf>
    <xf numFmtId="0" fontId="0" fillId="0" borderId="22" xfId="52" applyBorder="1" applyAlignment="1">
      <alignment horizontal="center" vertical="center"/>
      <protection/>
    </xf>
    <xf numFmtId="0" fontId="0" fillId="0" borderId="19" xfId="52" applyBorder="1" applyAlignment="1">
      <alignment horizontal="center" vertical="center"/>
      <protection/>
    </xf>
    <xf numFmtId="0" fontId="0" fillId="0" borderId="0" xfId="52" applyBorder="1" applyAlignment="1">
      <alignment horizontal="center" vertical="center"/>
      <protection/>
    </xf>
    <xf numFmtId="0" fontId="48" fillId="0" borderId="21" xfId="52" applyFont="1" applyBorder="1" applyAlignment="1">
      <alignment horizontal="center"/>
      <protection/>
    </xf>
    <xf numFmtId="0" fontId="0" fillId="0" borderId="16" xfId="52" applyBorder="1" applyAlignment="1">
      <alignment horizontal="center" vertical="center" wrapText="1"/>
      <protection/>
    </xf>
    <xf numFmtId="0" fontId="0" fillId="0" borderId="17" xfId="52" applyBorder="1" applyAlignment="1">
      <alignment horizontal="center" vertical="center" wrapText="1"/>
      <protection/>
    </xf>
    <xf numFmtId="0" fontId="0" fillId="0" borderId="26" xfId="52" applyBorder="1" applyAlignment="1">
      <alignment horizontal="center" vertical="center" wrapText="1"/>
      <protection/>
    </xf>
    <xf numFmtId="0" fontId="0" fillId="0" borderId="19" xfId="52" applyBorder="1" applyAlignment="1">
      <alignment horizontal="center" vertical="center" wrapText="1"/>
      <protection/>
    </xf>
    <xf numFmtId="0" fontId="0" fillId="0" borderId="0" xfId="52" applyBorder="1" applyAlignment="1">
      <alignment horizontal="center" vertical="center" wrapText="1"/>
      <protection/>
    </xf>
    <xf numFmtId="0" fontId="0" fillId="0" borderId="15" xfId="52" applyBorder="1" applyAlignment="1">
      <alignment horizontal="center" vertical="center" wrapText="1"/>
      <protection/>
    </xf>
    <xf numFmtId="0" fontId="0" fillId="0" borderId="0" xfId="52" applyBorder="1" applyAlignment="1">
      <alignment horizontal="center"/>
      <protection/>
    </xf>
    <xf numFmtId="0" fontId="0" fillId="0" borderId="27" xfId="52" applyBorder="1" applyAlignment="1">
      <alignment horizontal="center"/>
      <protection/>
    </xf>
    <xf numFmtId="0" fontId="31" fillId="0" borderId="16" xfId="52" applyFont="1" applyBorder="1" applyAlignment="1">
      <alignment horizontal="center" vertical="center"/>
      <protection/>
    </xf>
    <xf numFmtId="0" fontId="31" fillId="0" borderId="17" xfId="52" applyFont="1" applyBorder="1" applyAlignment="1">
      <alignment horizontal="center" vertical="center"/>
      <protection/>
    </xf>
    <xf numFmtId="0" fontId="31" fillId="0" borderId="26" xfId="52" applyFont="1" applyBorder="1" applyAlignment="1">
      <alignment horizontal="center" vertical="center"/>
      <protection/>
    </xf>
    <xf numFmtId="0" fontId="31" fillId="0" borderId="20" xfId="52" applyFont="1" applyBorder="1" applyAlignment="1">
      <alignment horizontal="center" vertical="center"/>
      <protection/>
    </xf>
    <xf numFmtId="0" fontId="31" fillId="0" borderId="21" xfId="52" applyFont="1" applyBorder="1" applyAlignment="1">
      <alignment horizontal="center" vertical="center"/>
      <protection/>
    </xf>
    <xf numFmtId="0" fontId="31" fillId="0" borderId="22" xfId="52" applyFont="1" applyBorder="1" applyAlignment="1">
      <alignment horizontal="center" vertical="center"/>
      <protection/>
    </xf>
    <xf numFmtId="0" fontId="0" fillId="0" borderId="15" xfId="52" applyBorder="1" applyAlignment="1">
      <alignment horizontal="center" vertical="center"/>
      <protection/>
    </xf>
    <xf numFmtId="0" fontId="0" fillId="0" borderId="0" xfId="52" applyBorder="1" applyAlignment="1">
      <alignment horizontal="left" vertical="center"/>
      <protection/>
    </xf>
    <xf numFmtId="0" fontId="0" fillId="0" borderId="20" xfId="52" applyBorder="1" applyAlignment="1">
      <alignment horizontal="center" vertical="center" wrapText="1"/>
      <protection/>
    </xf>
    <xf numFmtId="0" fontId="0" fillId="0" borderId="21" xfId="52" applyBorder="1" applyAlignment="1">
      <alignment horizontal="center" vertical="center" wrapText="1"/>
      <protection/>
    </xf>
    <xf numFmtId="0" fontId="0" fillId="0" borderId="22" xfId="52" applyBorder="1" applyAlignment="1">
      <alignment horizontal="center" vertical="center" wrapText="1"/>
      <protection/>
    </xf>
    <xf numFmtId="0" fontId="0" fillId="0" borderId="52" xfId="52" applyBorder="1" applyAlignment="1">
      <alignment horizontal="center" vertical="center"/>
      <protection/>
    </xf>
    <xf numFmtId="0" fontId="0" fillId="0" borderId="31" xfId="52" applyBorder="1" applyAlignment="1">
      <alignment horizontal="center" vertical="center"/>
      <protection/>
    </xf>
    <xf numFmtId="0" fontId="0" fillId="0" borderId="47" xfId="52" applyBorder="1" applyAlignment="1">
      <alignment horizontal="center" vertical="center"/>
      <protection/>
    </xf>
    <xf numFmtId="0" fontId="0" fillId="0" borderId="52" xfId="52" applyBorder="1" applyAlignment="1">
      <alignment horizontal="center" vertical="center" textRotation="90"/>
      <protection/>
    </xf>
    <xf numFmtId="0" fontId="0" fillId="0" borderId="31" xfId="52" applyBorder="1" applyAlignment="1">
      <alignment horizontal="center" vertical="center" textRotation="90"/>
      <protection/>
    </xf>
    <xf numFmtId="0" fontId="0" fillId="0" borderId="47" xfId="52" applyBorder="1" applyAlignment="1">
      <alignment horizontal="center" vertical="center" textRotation="90"/>
      <protection/>
    </xf>
    <xf numFmtId="0" fontId="0" fillId="0" borderId="17" xfId="52" applyBorder="1">
      <alignment/>
      <protection/>
    </xf>
    <xf numFmtId="0" fontId="0" fillId="0" borderId="26" xfId="52" applyBorder="1">
      <alignment/>
      <protection/>
    </xf>
    <xf numFmtId="0" fontId="0" fillId="0" borderId="19" xfId="52" applyBorder="1">
      <alignment/>
      <protection/>
    </xf>
    <xf numFmtId="0" fontId="0" fillId="0" borderId="0" xfId="52" applyBorder="1">
      <alignment/>
      <protection/>
    </xf>
    <xf numFmtId="0" fontId="0" fillId="0" borderId="15" xfId="52" applyBorder="1">
      <alignment/>
      <protection/>
    </xf>
    <xf numFmtId="0" fontId="0" fillId="0" borderId="20" xfId="52" applyBorder="1">
      <alignment/>
      <protection/>
    </xf>
    <xf numFmtId="0" fontId="0" fillId="0" borderId="21" xfId="52" applyBorder="1">
      <alignment/>
      <protection/>
    </xf>
    <xf numFmtId="0" fontId="0" fillId="0" borderId="22" xfId="52" applyBorder="1">
      <alignment/>
      <protection/>
    </xf>
    <xf numFmtId="0" fontId="0" fillId="0" borderId="24" xfId="52" applyBorder="1" applyAlignment="1">
      <alignment horizontal="center" vertical="center" wrapText="1"/>
      <protection/>
    </xf>
    <xf numFmtId="0" fontId="0" fillId="0" borderId="18" xfId="52" applyBorder="1" applyAlignment="1">
      <alignment horizontal="center" vertical="center" wrapText="1"/>
      <protection/>
    </xf>
    <xf numFmtId="0" fontId="0" fillId="0" borderId="53" xfId="52" applyBorder="1" applyAlignment="1">
      <alignment horizontal="center" vertical="center" wrapText="1"/>
      <protection/>
    </xf>
    <xf numFmtId="0" fontId="0" fillId="0" borderId="16" xfId="52" applyBorder="1" applyAlignment="1">
      <alignment horizontal="center" vertical="top" wrapText="1"/>
      <protection/>
    </xf>
    <xf numFmtId="0" fontId="0" fillId="0" borderId="17" xfId="52" applyBorder="1" applyAlignment="1">
      <alignment horizontal="center" vertical="top" wrapText="1"/>
      <protection/>
    </xf>
    <xf numFmtId="0" fontId="0" fillId="0" borderId="26" xfId="52" applyBorder="1" applyAlignment="1">
      <alignment horizontal="center" vertical="top" wrapText="1"/>
      <protection/>
    </xf>
    <xf numFmtId="0" fontId="0" fillId="0" borderId="19" xfId="52" applyBorder="1" applyAlignment="1">
      <alignment horizontal="center" vertical="top" wrapText="1"/>
      <protection/>
    </xf>
    <xf numFmtId="0" fontId="0" fillId="0" borderId="0" xfId="52" applyBorder="1" applyAlignment="1">
      <alignment horizontal="center" vertical="top" wrapText="1"/>
      <protection/>
    </xf>
    <xf numFmtId="0" fontId="0" fillId="0" borderId="15" xfId="52" applyBorder="1" applyAlignment="1">
      <alignment horizontal="center" vertical="top" wrapText="1"/>
      <protection/>
    </xf>
    <xf numFmtId="0" fontId="0" fillId="0" borderId="20" xfId="52" applyBorder="1" applyAlignment="1">
      <alignment horizontal="center" vertical="top" wrapText="1"/>
      <protection/>
    </xf>
    <xf numFmtId="0" fontId="0" fillId="0" borderId="21" xfId="52" applyBorder="1" applyAlignment="1">
      <alignment horizontal="center" vertical="top" wrapText="1"/>
      <protection/>
    </xf>
    <xf numFmtId="0" fontId="0" fillId="0" borderId="22" xfId="52" applyBorder="1" applyAlignment="1">
      <alignment horizontal="center" vertical="top" wrapText="1"/>
      <protection/>
    </xf>
    <xf numFmtId="0" fontId="0" fillId="0" borderId="59" xfId="52" applyBorder="1" applyAlignment="1">
      <alignment horizontal="center"/>
      <protection/>
    </xf>
    <xf numFmtId="0" fontId="0" fillId="0" borderId="66" xfId="52" applyBorder="1" applyAlignment="1">
      <alignment horizontal="center"/>
      <protection/>
    </xf>
    <xf numFmtId="0" fontId="0" fillId="0" borderId="49" xfId="52" applyBorder="1" applyAlignment="1">
      <alignment horizontal="center"/>
      <protection/>
    </xf>
    <xf numFmtId="0" fontId="0" fillId="0" borderId="68" xfId="52" applyBorder="1" applyAlignment="1">
      <alignment horizontal="center"/>
      <protection/>
    </xf>
    <xf numFmtId="0" fontId="0" fillId="0" borderId="37" xfId="52" applyBorder="1" applyAlignment="1">
      <alignment horizontal="center"/>
      <protection/>
    </xf>
    <xf numFmtId="0" fontId="0" fillId="0" borderId="54" xfId="52" applyBorder="1" applyAlignment="1">
      <alignment horizontal="center"/>
      <protection/>
    </xf>
    <xf numFmtId="0" fontId="0" fillId="0" borderId="17" xfId="52" applyBorder="1" applyAlignment="1">
      <alignment horizontal="left"/>
      <protection/>
    </xf>
    <xf numFmtId="0" fontId="0" fillId="0" borderId="62" xfId="52" applyBorder="1" applyAlignment="1">
      <alignment horizontal="center"/>
      <protection/>
    </xf>
    <xf numFmtId="0" fontId="0" fillId="0" borderId="71" xfId="52" applyBorder="1" applyAlignment="1">
      <alignment horizontal="center"/>
      <protection/>
    </xf>
    <xf numFmtId="0" fontId="0" fillId="0" borderId="65" xfId="52" applyBorder="1" applyAlignment="1">
      <alignment horizontal="center"/>
      <protection/>
    </xf>
    <xf numFmtId="169" fontId="44" fillId="0" borderId="0" xfId="69" applyNumberFormat="1" applyFont="1" applyFill="1" applyAlignment="1">
      <alignment horizontal="center"/>
      <protection/>
    </xf>
    <xf numFmtId="0" fontId="44" fillId="27" borderId="64" xfId="69" applyFont="1" applyFill="1" applyBorder="1" applyAlignment="1">
      <alignment horizontal="center" vertical="center"/>
      <protection/>
    </xf>
    <xf numFmtId="0" fontId="44" fillId="27" borderId="0" xfId="69" applyFont="1" applyFill="1" applyBorder="1" applyAlignment="1">
      <alignment horizontal="center" vertical="center"/>
      <protection/>
    </xf>
    <xf numFmtId="0" fontId="44" fillId="0" borderId="0" xfId="69" applyFont="1" applyFill="1" applyAlignment="1">
      <alignment horizontal="center"/>
      <protection/>
    </xf>
    <xf numFmtId="0" fontId="44" fillId="27" borderId="0" xfId="69" applyFont="1" applyFill="1" applyAlignment="1">
      <alignment horizontal="center" vertical="center" wrapText="1"/>
      <protection/>
    </xf>
    <xf numFmtId="0" fontId="44" fillId="0" borderId="72" xfId="69" applyFont="1" applyFill="1" applyBorder="1" applyAlignment="1">
      <alignment vertical="center" wrapText="1"/>
      <protection/>
    </xf>
    <xf numFmtId="0" fontId="44" fillId="0" borderId="0" xfId="69" applyFont="1" applyFill="1" applyAlignment="1">
      <alignment horizontal="justify" vertical="justify" wrapText="1"/>
      <protection/>
    </xf>
    <xf numFmtId="0" fontId="44" fillId="27" borderId="0" xfId="69" applyFont="1" applyFill="1" applyAlignment="1">
      <alignment horizontal="left" vertical="center" wrapText="1"/>
      <protection/>
    </xf>
    <xf numFmtId="0" fontId="44" fillId="0" borderId="0" xfId="69" applyFont="1" applyFill="1" applyAlignment="1">
      <alignment vertical="center" wrapText="1"/>
      <protection/>
    </xf>
    <xf numFmtId="0" fontId="44" fillId="0" borderId="0" xfId="69" applyFont="1" applyFill="1" applyBorder="1" applyAlignment="1">
      <alignment vertical="center" wrapText="1"/>
      <protection/>
    </xf>
    <xf numFmtId="1" fontId="44" fillId="0" borderId="64" xfId="69" applyNumberFormat="1" applyFont="1" applyFill="1" applyBorder="1" applyAlignment="1">
      <alignment horizontal="left"/>
      <protection/>
    </xf>
    <xf numFmtId="1" fontId="44" fillId="0" borderId="0" xfId="69" applyNumberFormat="1" applyFont="1" applyFill="1" applyAlignment="1">
      <alignment horizontal="left"/>
      <protection/>
    </xf>
    <xf numFmtId="0" fontId="44" fillId="0" borderId="64" xfId="69" applyFont="1" applyFill="1" applyBorder="1" applyAlignment="1">
      <alignment/>
      <protection/>
    </xf>
    <xf numFmtId="0" fontId="44" fillId="0" borderId="0" xfId="69" applyFont="1" applyFill="1" applyAlignment="1">
      <alignment/>
      <protection/>
    </xf>
    <xf numFmtId="167" fontId="44" fillId="0" borderId="64" xfId="69" applyNumberFormat="1" applyFont="1" applyFill="1" applyBorder="1" applyAlignment="1">
      <alignment horizontal="left"/>
      <protection/>
    </xf>
    <xf numFmtId="167" fontId="44" fillId="0" borderId="0" xfId="69" applyNumberFormat="1" applyFont="1" applyFill="1" applyAlignment="1">
      <alignment horizontal="left"/>
      <protection/>
    </xf>
    <xf numFmtId="0" fontId="31" fillId="27" borderId="59" xfId="0" applyNumberFormat="1" applyFont="1" applyFill="1" applyBorder="1" applyAlignment="1" applyProtection="1">
      <alignment horizontal="center" vertical="top"/>
      <protection locked="0"/>
    </xf>
    <xf numFmtId="0" fontId="31" fillId="27" borderId="66" xfId="0" applyNumberFormat="1" applyFont="1" applyFill="1" applyBorder="1" applyAlignment="1" applyProtection="1">
      <alignment horizontal="center" vertical="top"/>
      <protection locked="0"/>
    </xf>
    <xf numFmtId="0" fontId="31" fillId="27" borderId="49" xfId="0" applyNumberFormat="1" applyFont="1" applyFill="1" applyBorder="1" applyAlignment="1" applyProtection="1">
      <alignment horizontal="center" vertical="top"/>
      <protection locked="0"/>
    </xf>
    <xf numFmtId="0" fontId="12" fillId="41" borderId="37" xfId="78" applyFont="1" applyFill="1" applyBorder="1" applyAlignment="1" applyProtection="1">
      <alignment horizontal="center"/>
      <protection locked="0"/>
    </xf>
    <xf numFmtId="0" fontId="12" fillId="41" borderId="38" xfId="78" applyFont="1" applyFill="1" applyBorder="1" applyAlignment="1" applyProtection="1">
      <alignment horizontal="center"/>
      <protection locked="0"/>
    </xf>
    <xf numFmtId="0" fontId="12" fillId="42" borderId="36" xfId="78" applyFont="1" applyFill="1" applyBorder="1" applyAlignment="1" applyProtection="1">
      <alignment horizontal="center"/>
      <protection locked="0"/>
    </xf>
    <xf numFmtId="0" fontId="12" fillId="42" borderId="37" xfId="78" applyFont="1" applyFill="1" applyBorder="1" applyAlignment="1" applyProtection="1">
      <alignment horizontal="center"/>
      <protection locked="0"/>
    </xf>
    <xf numFmtId="0" fontId="12" fillId="42" borderId="38" xfId="78" applyFont="1" applyFill="1" applyBorder="1" applyAlignment="1" applyProtection="1">
      <alignment horizontal="center"/>
      <protection locked="0"/>
    </xf>
    <xf numFmtId="0" fontId="34" fillId="0" borderId="0" xfId="0" applyFont="1" applyAlignment="1">
      <alignment horizontal="center"/>
    </xf>
    <xf numFmtId="0" fontId="39" fillId="0" borderId="0" xfId="0" applyFont="1" applyAlignment="1">
      <alignment horizontal="center"/>
    </xf>
    <xf numFmtId="0" fontId="4" fillId="27" borderId="19" xfId="73" applyFont="1" applyFill="1" applyBorder="1" applyAlignment="1">
      <alignment horizontal="right"/>
      <protection/>
    </xf>
    <xf numFmtId="0" fontId="4" fillId="27" borderId="15" xfId="73" applyFont="1" applyFill="1" applyBorder="1" applyAlignment="1">
      <alignment horizontal="right"/>
      <protection/>
    </xf>
    <xf numFmtId="0" fontId="4" fillId="27" borderId="0" xfId="73" applyFont="1" applyFill="1" applyBorder="1" applyAlignment="1">
      <alignment horizontal="right"/>
      <protection/>
    </xf>
    <xf numFmtId="3" fontId="0" fillId="0" borderId="11" xfId="0" applyNumberFormat="1" applyFont="1" applyFill="1" applyBorder="1" applyAlignment="1" applyProtection="1">
      <alignment horizontal="left" shrinkToFit="1"/>
      <protection locked="0"/>
    </xf>
    <xf numFmtId="3" fontId="0" fillId="0" borderId="11" xfId="0" applyNumberFormat="1" applyFont="1" applyFill="1" applyBorder="1" applyAlignment="1" applyProtection="1">
      <alignment horizontal="left" shrinkToFit="1"/>
      <protection locked="0"/>
    </xf>
    <xf numFmtId="0" fontId="15" fillId="38" borderId="24" xfId="0" applyFont="1" applyFill="1" applyBorder="1" applyAlignment="1" applyProtection="1">
      <alignment horizontal="center"/>
      <protection locked="0"/>
    </xf>
    <xf numFmtId="0" fontId="15" fillId="38" borderId="53" xfId="0" applyFont="1" applyFill="1" applyBorder="1" applyAlignment="1" applyProtection="1">
      <alignment horizontal="center"/>
      <protection locked="0"/>
    </xf>
    <xf numFmtId="0" fontId="22" fillId="45" borderId="19" xfId="0" applyFont="1" applyFill="1" applyBorder="1" applyAlignment="1" applyProtection="1">
      <alignment horizontal="left"/>
      <protection hidden="1"/>
    </xf>
    <xf numFmtId="0" fontId="22" fillId="45" borderId="0" xfId="0" applyFont="1" applyFill="1" applyBorder="1" applyAlignment="1" applyProtection="1">
      <alignment horizontal="left"/>
      <protection hidden="1"/>
    </xf>
    <xf numFmtId="0" fontId="0" fillId="36" borderId="19" xfId="0" applyFill="1" applyBorder="1" applyAlignment="1" applyProtection="1">
      <alignment horizontal="left"/>
      <protection hidden="1"/>
    </xf>
    <xf numFmtId="0" fontId="0" fillId="36" borderId="0" xfId="0" applyFill="1" applyBorder="1" applyAlignment="1" applyProtection="1">
      <alignment horizontal="left"/>
      <protection hidden="1"/>
    </xf>
    <xf numFmtId="165" fontId="7" fillId="0" borderId="0" xfId="79" applyNumberFormat="1" applyFont="1" applyFill="1" applyBorder="1" applyAlignment="1" applyProtection="1">
      <alignment horizontal="left"/>
      <protection locked="0"/>
    </xf>
    <xf numFmtId="0" fontId="15" fillId="38" borderId="0" xfId="0" applyFont="1" applyFill="1" applyBorder="1" applyAlignment="1" applyProtection="1">
      <alignment horizontal="center"/>
      <protection locked="0"/>
    </xf>
    <xf numFmtId="0" fontId="15" fillId="38" borderId="15" xfId="0" applyFont="1" applyFill="1" applyBorder="1" applyAlignment="1" applyProtection="1">
      <alignment horizontal="center"/>
      <protection locked="0"/>
    </xf>
    <xf numFmtId="0" fontId="4" fillId="52" borderId="24" xfId="0" applyNumberFormat="1" applyFont="1" applyFill="1" applyBorder="1" applyAlignment="1" applyProtection="1">
      <alignment horizontal="center"/>
      <protection locked="0"/>
    </xf>
    <xf numFmtId="0" fontId="4" fillId="52" borderId="53" xfId="0" applyNumberFormat="1" applyFont="1" applyFill="1" applyBorder="1" applyAlignment="1" applyProtection="1">
      <alignment horizontal="center"/>
      <protection locked="0"/>
    </xf>
    <xf numFmtId="0" fontId="2" fillId="0" borderId="0" xfId="67" applyFont="1" applyBorder="1" applyAlignment="1" applyProtection="1">
      <alignment horizontal="left" shrinkToFit="1"/>
      <protection locked="0"/>
    </xf>
    <xf numFmtId="0" fontId="2" fillId="0" borderId="0" xfId="67" applyBorder="1" applyAlignment="1" applyProtection="1">
      <alignment horizontal="left" shrinkToFit="1"/>
      <protection locked="0"/>
    </xf>
    <xf numFmtId="0" fontId="0" fillId="0" borderId="36" xfId="77" applyFont="1" applyFill="1" applyBorder="1" applyAlignment="1" applyProtection="1">
      <alignment horizontal="left"/>
      <protection locked="0"/>
    </xf>
    <xf numFmtId="0" fontId="0" fillId="0" borderId="38" xfId="77"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165" fontId="7" fillId="0" borderId="0" xfId="79" applyNumberFormat="1" applyFont="1" applyFill="1" applyBorder="1" applyAlignment="1" applyProtection="1">
      <alignment horizontal="left" shrinkToFit="1"/>
      <protection locked="0"/>
    </xf>
    <xf numFmtId="0" fontId="9" fillId="0" borderId="17" xfId="67" applyFont="1" applyBorder="1" applyAlignment="1" applyProtection="1">
      <alignment horizontal="left" shrinkToFit="1"/>
      <protection locked="0"/>
    </xf>
    <xf numFmtId="3" fontId="8" fillId="0" borderId="73" xfId="0" applyNumberFormat="1" applyFont="1" applyFill="1" applyBorder="1" applyAlignment="1" applyProtection="1">
      <alignment horizontal="left" shrinkToFit="1"/>
      <protection locked="0"/>
    </xf>
    <xf numFmtId="3" fontId="8" fillId="0" borderId="74" xfId="0" applyNumberFormat="1" applyFont="1" applyFill="1" applyBorder="1" applyAlignment="1" applyProtection="1">
      <alignment horizontal="left" shrinkToFit="1"/>
      <protection locked="0"/>
    </xf>
    <xf numFmtId="0" fontId="9" fillId="0" borderId="21" xfId="67" applyFont="1" applyBorder="1" applyAlignment="1" applyProtection="1">
      <alignment horizontal="left" shrinkToFit="1"/>
      <protection locked="0"/>
    </xf>
    <xf numFmtId="49" fontId="7" fillId="58" borderId="0" xfId="79" applyNumberFormat="1" applyFont="1" applyFill="1" applyBorder="1" applyAlignment="1" applyProtection="1">
      <alignment horizontal="left" shrinkToFit="1"/>
      <protection locked="0"/>
    </xf>
    <xf numFmtId="0" fontId="22" fillId="45" borderId="16" xfId="0" applyFont="1" applyFill="1" applyBorder="1" applyAlignment="1" applyProtection="1">
      <alignment horizontal="left"/>
      <protection hidden="1"/>
    </xf>
    <xf numFmtId="0" fontId="22" fillId="45" borderId="17" xfId="0" applyFont="1" applyFill="1" applyBorder="1" applyAlignment="1" applyProtection="1">
      <alignment horizontal="left"/>
      <protection hidden="1"/>
    </xf>
    <xf numFmtId="0" fontId="0" fillId="36" borderId="19" xfId="0" applyFill="1" applyBorder="1" applyAlignment="1" applyProtection="1">
      <alignment horizontal="left"/>
      <protection locked="0"/>
    </xf>
    <xf numFmtId="0" fontId="0" fillId="36" borderId="0" xfId="0" applyFill="1" applyBorder="1" applyAlignment="1" applyProtection="1">
      <alignment horizontal="left"/>
      <protection locked="0"/>
    </xf>
    <xf numFmtId="3" fontId="0" fillId="0" borderId="75" xfId="0" applyNumberFormat="1" applyFont="1" applyFill="1" applyBorder="1" applyAlignment="1" applyProtection="1">
      <alignment horizontal="left" shrinkToFit="1"/>
      <protection locked="0"/>
    </xf>
    <xf numFmtId="3" fontId="0" fillId="0" borderId="0" xfId="0" applyNumberFormat="1" applyFont="1" applyFill="1" applyBorder="1" applyAlignment="1" applyProtection="1">
      <alignment horizontal="left" shrinkToFit="1"/>
      <protection locked="0"/>
    </xf>
    <xf numFmtId="0" fontId="0" fillId="0" borderId="36" xfId="77" applyFont="1" applyFill="1" applyBorder="1" applyAlignment="1" applyProtection="1">
      <alignment horizontal="left"/>
      <protection locked="0"/>
    </xf>
    <xf numFmtId="0" fontId="0" fillId="0" borderId="38" xfId="77" applyFont="1" applyFill="1" applyBorder="1" applyAlignment="1" applyProtection="1">
      <alignment horizontal="left"/>
      <protection locked="0"/>
    </xf>
    <xf numFmtId="3" fontId="8" fillId="0" borderId="76" xfId="0" applyNumberFormat="1" applyFont="1" applyFill="1" applyBorder="1" applyAlignment="1" applyProtection="1">
      <alignment horizontal="left" shrinkToFit="1"/>
      <protection locked="0"/>
    </xf>
    <xf numFmtId="3" fontId="8" fillId="0" borderId="77" xfId="0" applyNumberFormat="1" applyFont="1" applyFill="1" applyBorder="1" applyAlignment="1" applyProtection="1">
      <alignment horizontal="left" shrinkToFit="1"/>
      <protection locked="0"/>
    </xf>
    <xf numFmtId="0" fontId="0" fillId="0" borderId="0" xfId="77" applyFont="1" applyFill="1" applyBorder="1" applyAlignment="1" applyProtection="1">
      <alignment horizontal="left" shrinkToFit="1"/>
      <protection locked="0"/>
    </xf>
    <xf numFmtId="0" fontId="0" fillId="0" borderId="0" xfId="77" applyFill="1" applyBorder="1" applyAlignment="1" applyProtection="1">
      <alignment horizontal="left" shrinkToFit="1"/>
      <protection locked="0"/>
    </xf>
    <xf numFmtId="14" fontId="7" fillId="39" borderId="0" xfId="79" applyNumberFormat="1" applyFont="1" applyFill="1" applyBorder="1" applyAlignment="1" applyProtection="1">
      <alignment horizontal="left" shrinkToFit="1"/>
      <protection locked="0"/>
    </xf>
    <xf numFmtId="0" fontId="47" fillId="45" borderId="0" xfId="0" applyFont="1" applyFill="1" applyAlignment="1" applyProtection="1">
      <alignment horizontal="center" shrinkToFit="1"/>
      <protection hidden="1"/>
    </xf>
    <xf numFmtId="0" fontId="23" fillId="0" borderId="36" xfId="74" applyFont="1" applyFill="1" applyBorder="1" applyAlignment="1">
      <alignment horizontal="left"/>
      <protection/>
    </xf>
    <xf numFmtId="0" fontId="23" fillId="0" borderId="38" xfId="74" applyFont="1" applyFill="1" applyBorder="1" applyAlignment="1">
      <alignment horizontal="left"/>
      <protection/>
    </xf>
    <xf numFmtId="0" fontId="23" fillId="40" borderId="14" xfId="74" applyFont="1" applyFill="1" applyBorder="1" applyAlignment="1">
      <alignment horizontal="center" vertical="center" wrapText="1"/>
      <protection/>
    </xf>
    <xf numFmtId="0" fontId="23" fillId="40" borderId="14" xfId="74" applyFont="1" applyFill="1" applyBorder="1">
      <alignment/>
      <protection/>
    </xf>
    <xf numFmtId="0" fontId="23" fillId="40" borderId="33" xfId="74" applyFont="1" applyFill="1" applyBorder="1" applyAlignment="1">
      <alignment horizontal="center" vertical="center" wrapText="1"/>
      <protection/>
    </xf>
    <xf numFmtId="0" fontId="0" fillId="40" borderId="30" xfId="0" applyFont="1" applyFill="1" applyBorder="1" applyAlignment="1">
      <alignment horizontal="center"/>
    </xf>
    <xf numFmtId="0" fontId="0" fillId="40" borderId="30" xfId="0" applyFill="1" applyBorder="1" applyAlignment="1">
      <alignment/>
    </xf>
    <xf numFmtId="0" fontId="23" fillId="40" borderId="40" xfId="74" applyFont="1" applyFill="1" applyBorder="1" applyAlignment="1">
      <alignment horizontal="center" vertical="center" wrapText="1"/>
      <protection/>
    </xf>
    <xf numFmtId="0" fontId="23" fillId="40" borderId="36" xfId="74" applyFont="1" applyFill="1" applyBorder="1" applyAlignment="1">
      <alignment horizontal="center" vertical="center" wrapText="1"/>
      <protection/>
    </xf>
    <xf numFmtId="0" fontId="23" fillId="40" borderId="36" xfId="74" applyFont="1" applyFill="1" applyBorder="1" applyAlignment="1">
      <alignment horizontal="center" vertical="center"/>
      <protection/>
    </xf>
    <xf numFmtId="0" fontId="23" fillId="40" borderId="37" xfId="74" applyFont="1" applyFill="1" applyBorder="1" applyAlignment="1">
      <alignment horizontal="center" vertical="center"/>
      <protection/>
    </xf>
    <xf numFmtId="0" fontId="23" fillId="40" borderId="38" xfId="74" applyFont="1" applyFill="1" applyBorder="1" applyAlignment="1">
      <alignment horizontal="center" vertical="center"/>
      <protection/>
    </xf>
    <xf numFmtId="0" fontId="23" fillId="40" borderId="36" xfId="74" applyFont="1" applyFill="1" applyBorder="1" applyAlignment="1">
      <alignment horizontal="center"/>
      <protection/>
    </xf>
    <xf numFmtId="0" fontId="23" fillId="40" borderId="37" xfId="74" applyFont="1" applyFill="1" applyBorder="1" applyAlignment="1">
      <alignment horizontal="center"/>
      <protection/>
    </xf>
    <xf numFmtId="0" fontId="23" fillId="40" borderId="38" xfId="74" applyFont="1" applyFill="1" applyBorder="1" applyAlignment="1">
      <alignment horizontal="center"/>
      <protection/>
    </xf>
    <xf numFmtId="0" fontId="27" fillId="40" borderId="36" xfId="74" applyFont="1" applyFill="1" applyBorder="1" applyAlignment="1">
      <alignment horizontal="center" vertical="center"/>
      <protection/>
    </xf>
    <xf numFmtId="0" fontId="27" fillId="40" borderId="37" xfId="74" applyFont="1" applyFill="1" applyBorder="1" applyAlignment="1">
      <alignment horizontal="center" vertical="center"/>
      <protection/>
    </xf>
    <xf numFmtId="0" fontId="27" fillId="40" borderId="38" xfId="74" applyFont="1" applyFill="1" applyBorder="1" applyAlignment="1">
      <alignment horizontal="center" vertical="center"/>
      <protection/>
    </xf>
    <xf numFmtId="0" fontId="23" fillId="40" borderId="30" xfId="74" applyFont="1" applyFill="1" applyBorder="1" applyAlignment="1">
      <alignment horizontal="center" vertical="center" wrapText="1"/>
      <protection/>
    </xf>
    <xf numFmtId="0" fontId="23" fillId="40" borderId="38" xfId="74" applyFont="1" applyFill="1" applyBorder="1" applyAlignment="1">
      <alignment horizontal="center" vertical="center" wrapText="1"/>
      <protection/>
    </xf>
    <xf numFmtId="0" fontId="23" fillId="40" borderId="35" xfId="74" applyFont="1" applyFill="1" applyBorder="1" applyAlignment="1">
      <alignment horizontal="center" vertical="center" textRotation="90" wrapText="1"/>
      <protection/>
    </xf>
    <xf numFmtId="0" fontId="23" fillId="40" borderId="44" xfId="74" applyFont="1" applyFill="1" applyBorder="1" applyAlignment="1">
      <alignment horizontal="center" wrapText="1"/>
      <protection/>
    </xf>
    <xf numFmtId="0" fontId="23" fillId="40" borderId="44" xfId="74" applyFont="1" applyFill="1" applyBorder="1" applyAlignment="1">
      <alignment horizontal="center" vertical="center" wrapText="1"/>
      <protection/>
    </xf>
    <xf numFmtId="0" fontId="23" fillId="40" borderId="40" xfId="74" applyFont="1" applyFill="1" applyBorder="1" applyAlignment="1">
      <alignment horizontal="center" vertical="center"/>
      <protection/>
    </xf>
    <xf numFmtId="0" fontId="23" fillId="40" borderId="36" xfId="74" applyFont="1" applyFill="1" applyBorder="1">
      <alignment/>
      <protection/>
    </xf>
    <xf numFmtId="0" fontId="23" fillId="40" borderId="44" xfId="74" applyFont="1" applyFill="1" applyBorder="1" applyAlignment="1">
      <alignment horizontal="center" vertical="center" textRotation="90"/>
      <protection/>
    </xf>
    <xf numFmtId="0" fontId="23" fillId="40" borderId="14" xfId="74" applyFont="1" applyFill="1" applyBorder="1" applyAlignment="1">
      <alignment horizontal="center"/>
      <protection/>
    </xf>
    <xf numFmtId="3" fontId="2" fillId="27" borderId="0" xfId="66" applyNumberFormat="1" applyFill="1" applyAlignment="1">
      <alignment horizontal="center" shrinkToFit="1"/>
      <protection/>
    </xf>
    <xf numFmtId="0" fontId="2" fillId="27" borderId="0" xfId="66" applyFill="1" applyAlignment="1">
      <alignment horizontal="center" shrinkToFit="1"/>
      <protection/>
    </xf>
    <xf numFmtId="3" fontId="2" fillId="49" borderId="0" xfId="66" applyNumberFormat="1" applyFill="1" applyAlignment="1">
      <alignment horizontal="center" shrinkToFit="1"/>
      <protection/>
    </xf>
    <xf numFmtId="0" fontId="2" fillId="49" borderId="0" xfId="66" applyFill="1" applyAlignment="1">
      <alignment horizontal="center" shrinkToFit="1"/>
      <protection/>
    </xf>
    <xf numFmtId="0" fontId="3" fillId="0" borderId="0" xfId="66" applyFont="1" applyAlignment="1">
      <alignment horizontal="center" vertical="top"/>
      <protection/>
    </xf>
    <xf numFmtId="0" fontId="2" fillId="0" borderId="14" xfId="66" applyBorder="1" applyAlignment="1">
      <alignment horizontal="left" shrinkToFit="1"/>
      <protection/>
    </xf>
    <xf numFmtId="0" fontId="2" fillId="27" borderId="35" xfId="66" applyFill="1" applyBorder="1" applyAlignment="1">
      <alignment horizontal="right" shrinkToFit="1"/>
      <protection/>
    </xf>
    <xf numFmtId="0" fontId="2" fillId="27" borderId="45" xfId="66" applyFill="1" applyBorder="1" applyAlignment="1">
      <alignment horizontal="right" shrinkToFit="1"/>
      <protection/>
    </xf>
    <xf numFmtId="0" fontId="2" fillId="0" borderId="24" xfId="66" applyBorder="1" applyAlignment="1">
      <alignment horizontal="left"/>
      <protection/>
    </xf>
    <xf numFmtId="0" fontId="2" fillId="0" borderId="18" xfId="66" applyBorder="1" applyAlignment="1">
      <alignment horizontal="left"/>
      <protection/>
    </xf>
    <xf numFmtId="0" fontId="2" fillId="0" borderId="53" xfId="66" applyBorder="1" applyAlignment="1">
      <alignment horizontal="left"/>
      <protection/>
    </xf>
    <xf numFmtId="0" fontId="2" fillId="27" borderId="14" xfId="66" applyFont="1" applyFill="1" applyBorder="1" applyAlignment="1">
      <alignment horizontal="right" shrinkToFit="1"/>
      <protection/>
    </xf>
    <xf numFmtId="0" fontId="2" fillId="27" borderId="14" xfId="66" applyFill="1" applyBorder="1" applyAlignment="1">
      <alignment horizontal="right" shrinkToFit="1"/>
      <protection/>
    </xf>
    <xf numFmtId="0" fontId="2" fillId="27" borderId="0" xfId="66" applyFill="1" applyAlignment="1">
      <alignment horizontal="center"/>
      <protection/>
    </xf>
    <xf numFmtId="0" fontId="2" fillId="49" borderId="0" xfId="66" applyFill="1" applyAlignment="1">
      <alignment horizontal="center"/>
      <protection/>
    </xf>
    <xf numFmtId="14" fontId="2" fillId="0" borderId="0" xfId="66" applyNumberFormat="1" applyAlignment="1">
      <alignment horizontal="center"/>
      <protection/>
    </xf>
    <xf numFmtId="0" fontId="2" fillId="0" borderId="0" xfId="66" applyAlignment="1">
      <alignment horizontal="center"/>
      <protection/>
    </xf>
    <xf numFmtId="0" fontId="2" fillId="27" borderId="14" xfId="66" applyFill="1" applyBorder="1" applyAlignment="1">
      <alignment horizontal="left" vertical="center"/>
      <protection/>
    </xf>
    <xf numFmtId="0" fontId="2" fillId="0" borderId="36" xfId="66" applyBorder="1" applyAlignment="1">
      <alignment horizontal="left" vertical="center"/>
      <protection/>
    </xf>
    <xf numFmtId="0" fontId="2" fillId="0" borderId="38" xfId="66" applyBorder="1" applyAlignment="1">
      <alignment horizontal="left" vertical="center"/>
      <protection/>
    </xf>
    <xf numFmtId="0" fontId="2" fillId="27" borderId="14" xfId="66" applyFill="1" applyBorder="1" applyAlignment="1">
      <alignment horizontal="center" vertical="center"/>
      <protection/>
    </xf>
    <xf numFmtId="0" fontId="2" fillId="0" borderId="14" xfId="66" applyBorder="1" applyAlignment="1">
      <alignment horizontal="left" vertical="center"/>
      <protection/>
    </xf>
    <xf numFmtId="3" fontId="2" fillId="0" borderId="14" xfId="66" applyNumberFormat="1" applyBorder="1" applyAlignment="1">
      <alignment horizontal="left" vertical="center" wrapText="1" shrinkToFit="1"/>
      <protection/>
    </xf>
    <xf numFmtId="0" fontId="2" fillId="0" borderId="14" xfId="66" applyBorder="1" applyAlignment="1">
      <alignment horizontal="left" vertical="center" wrapText="1" shrinkToFit="1"/>
      <protection/>
    </xf>
    <xf numFmtId="167" fontId="2" fillId="27" borderId="0" xfId="78" applyNumberFormat="1" applyFill="1" applyAlignment="1" applyProtection="1">
      <alignment horizontal="center"/>
      <protection hidden="1"/>
    </xf>
    <xf numFmtId="0" fontId="2" fillId="27" borderId="0" xfId="78" applyFill="1" applyAlignment="1" applyProtection="1">
      <alignment horizontal="left" shrinkToFit="1"/>
      <protection hidden="1"/>
    </xf>
    <xf numFmtId="4" fontId="11" fillId="0" borderId="35" xfId="78" applyNumberFormat="1" applyFont="1" applyFill="1" applyBorder="1" applyAlignment="1" applyProtection="1" quotePrefix="1">
      <alignment horizontal="right" shrinkToFit="1"/>
      <protection hidden="1"/>
    </xf>
    <xf numFmtId="4" fontId="11" fillId="0" borderId="35" xfId="78" applyNumberFormat="1" applyFont="1" applyFill="1" applyBorder="1" applyAlignment="1" applyProtection="1">
      <alignment horizontal="right" shrinkToFit="1"/>
      <protection hidden="1"/>
    </xf>
    <xf numFmtId="4" fontId="11" fillId="0" borderId="45" xfId="78" applyNumberFormat="1" applyFont="1" applyFill="1" applyBorder="1" applyAlignment="1" applyProtection="1">
      <alignment horizontal="right" shrinkToFit="1"/>
      <protection hidden="1"/>
    </xf>
    <xf numFmtId="0" fontId="11" fillId="0" borderId="68" xfId="78" applyFont="1" applyFill="1" applyBorder="1" applyAlignment="1" applyProtection="1">
      <alignment horizontal="center"/>
      <protection hidden="1"/>
    </xf>
    <xf numFmtId="0" fontId="11" fillId="0" borderId="37" xfId="78" applyFont="1" applyFill="1" applyBorder="1" applyAlignment="1" applyProtection="1">
      <alignment horizontal="center"/>
      <protection hidden="1"/>
    </xf>
    <xf numFmtId="3" fontId="11" fillId="27" borderId="40" xfId="78" applyNumberFormat="1" applyFont="1" applyFill="1" applyBorder="1" applyAlignment="1" applyProtection="1" quotePrefix="1">
      <alignment horizontal="center"/>
      <protection hidden="1"/>
    </xf>
    <xf numFmtId="3" fontId="11" fillId="27" borderId="29" xfId="78" applyNumberFormat="1" applyFont="1" applyFill="1" applyBorder="1" applyAlignment="1" applyProtection="1" quotePrefix="1">
      <alignment horizontal="center"/>
      <protection hidden="1"/>
    </xf>
    <xf numFmtId="3" fontId="11" fillId="27" borderId="23" xfId="78" applyNumberFormat="1" applyFont="1" applyFill="1" applyBorder="1" applyAlignment="1" applyProtection="1" quotePrefix="1">
      <alignment horizontal="center"/>
      <protection hidden="1"/>
    </xf>
    <xf numFmtId="0" fontId="12" fillId="0" borderId="39" xfId="78" applyFont="1" applyFill="1" applyBorder="1" applyAlignment="1" applyProtection="1">
      <alignment horizontal="center"/>
      <protection hidden="1"/>
    </xf>
    <xf numFmtId="0" fontId="12" fillId="0" borderId="0" xfId="78" applyFont="1" applyFill="1" applyBorder="1" applyAlignment="1" applyProtection="1">
      <alignment horizontal="center"/>
      <protection hidden="1"/>
    </xf>
    <xf numFmtId="0" fontId="12" fillId="0" borderId="15" xfId="78" applyFont="1" applyFill="1" applyBorder="1" applyAlignment="1" applyProtection="1">
      <alignment horizontal="center"/>
      <protection hidden="1"/>
    </xf>
    <xf numFmtId="169" fontId="11" fillId="0" borderId="39" xfId="78" applyNumberFormat="1" applyFont="1" applyFill="1" applyBorder="1" applyAlignment="1" applyProtection="1">
      <alignment horizontal="center" vertical="center"/>
      <protection hidden="1"/>
    </xf>
    <xf numFmtId="0" fontId="11" fillId="0" borderId="0" xfId="78" applyFont="1" applyFill="1" applyBorder="1" applyAlignment="1" applyProtection="1">
      <alignment horizontal="center" vertical="center"/>
      <protection hidden="1"/>
    </xf>
    <xf numFmtId="0" fontId="11" fillId="0" borderId="15" xfId="78" applyFont="1" applyFill="1" applyBorder="1" applyAlignment="1" applyProtection="1">
      <alignment horizontal="center" vertical="center"/>
      <protection hidden="1"/>
    </xf>
    <xf numFmtId="3" fontId="11" fillId="27" borderId="39" xfId="78" applyNumberFormat="1" applyFont="1" applyFill="1" applyBorder="1" applyAlignment="1" applyProtection="1" quotePrefix="1">
      <alignment horizontal="center"/>
      <protection hidden="1"/>
    </xf>
    <xf numFmtId="3" fontId="11" fillId="27" borderId="0" xfId="78" applyNumberFormat="1" applyFont="1" applyFill="1" applyBorder="1" applyAlignment="1" applyProtection="1" quotePrefix="1">
      <alignment horizontal="center"/>
      <protection hidden="1"/>
    </xf>
    <xf numFmtId="3" fontId="11" fillId="27" borderId="15" xfId="78" applyNumberFormat="1" applyFont="1" applyFill="1" applyBorder="1" applyAlignment="1" applyProtection="1" quotePrefix="1">
      <alignment horizontal="center"/>
      <protection hidden="1"/>
    </xf>
    <xf numFmtId="4" fontId="11" fillId="0" borderId="14" xfId="78" applyNumberFormat="1" applyFont="1" applyFill="1" applyBorder="1" applyAlignment="1" applyProtection="1" quotePrefix="1">
      <alignment horizontal="right" shrinkToFit="1"/>
      <protection hidden="1"/>
    </xf>
    <xf numFmtId="4" fontId="11" fillId="0" borderId="14" xfId="78" applyNumberFormat="1" applyFont="1" applyFill="1" applyBorder="1" applyAlignment="1" applyProtection="1">
      <alignment horizontal="right" shrinkToFit="1"/>
      <protection hidden="1"/>
    </xf>
    <xf numFmtId="4" fontId="11" fillId="0" borderId="36" xfId="78" applyNumberFormat="1" applyFont="1" applyFill="1" applyBorder="1" applyAlignment="1" applyProtection="1">
      <alignment horizontal="right" shrinkToFit="1"/>
      <protection hidden="1"/>
    </xf>
    <xf numFmtId="0" fontId="11" fillId="27" borderId="19" xfId="78"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169" fontId="11" fillId="27" borderId="39" xfId="78" applyNumberFormat="1" applyFont="1" applyFill="1" applyBorder="1" applyAlignment="1" applyProtection="1" quotePrefix="1">
      <alignment horizontal="center" vertical="center"/>
      <protection hidden="1"/>
    </xf>
    <xf numFmtId="169" fontId="11" fillId="0" borderId="0" xfId="78" applyNumberFormat="1" applyFont="1" applyFill="1" applyBorder="1" applyAlignment="1" applyProtection="1" quotePrefix="1">
      <alignment horizontal="center" vertical="center"/>
      <protection hidden="1"/>
    </xf>
    <xf numFmtId="169" fontId="11" fillId="0" borderId="27" xfId="78" applyNumberFormat="1" applyFont="1" applyFill="1" applyBorder="1" applyAlignment="1" applyProtection="1" quotePrefix="1">
      <alignment horizontal="center" vertical="center"/>
      <protection hidden="1"/>
    </xf>
    <xf numFmtId="0" fontId="11" fillId="0" borderId="20" xfId="78" applyFont="1" applyFill="1" applyBorder="1" applyAlignment="1" applyProtection="1">
      <alignment horizontal="left"/>
      <protection hidden="1"/>
    </xf>
    <xf numFmtId="0" fontId="0" fillId="0" borderId="21" xfId="0" applyFont="1" applyFill="1" applyBorder="1" applyAlignment="1" applyProtection="1">
      <alignment horizontal="left"/>
      <protection hidden="1"/>
    </xf>
    <xf numFmtId="0" fontId="12" fillId="0" borderId="27" xfId="78" applyFont="1" applyFill="1" applyBorder="1" applyAlignment="1" applyProtection="1">
      <alignment horizontal="center"/>
      <protection hidden="1"/>
    </xf>
    <xf numFmtId="0" fontId="11" fillId="0" borderId="28" xfId="78" applyFont="1" applyFill="1" applyBorder="1" applyAlignment="1" applyProtection="1" quotePrefix="1">
      <alignment horizontal="center" shrinkToFit="1"/>
      <protection hidden="1"/>
    </xf>
    <xf numFmtId="0" fontId="11" fillId="0" borderId="29" xfId="78" applyFont="1" applyFill="1" applyBorder="1" applyAlignment="1" applyProtection="1" quotePrefix="1">
      <alignment horizontal="center" shrinkToFit="1"/>
      <protection hidden="1"/>
    </xf>
    <xf numFmtId="0" fontId="11" fillId="0" borderId="30" xfId="78" applyFont="1" applyFill="1" applyBorder="1" applyAlignment="1" applyProtection="1" quotePrefix="1">
      <alignment horizontal="center" shrinkToFit="1"/>
      <protection hidden="1"/>
    </xf>
    <xf numFmtId="167" fontId="11" fillId="0" borderId="36" xfId="78" applyNumberFormat="1" applyFont="1" applyFill="1" applyBorder="1" applyAlignment="1" applyProtection="1">
      <alignment horizontal="center" shrinkToFit="1"/>
      <protection hidden="1"/>
    </xf>
    <xf numFmtId="167" fontId="11" fillId="0" borderId="37" xfId="78" applyNumberFormat="1" applyFont="1" applyFill="1" applyBorder="1" applyAlignment="1" applyProtection="1">
      <alignment horizontal="center" shrinkToFit="1"/>
      <protection hidden="1"/>
    </xf>
    <xf numFmtId="167" fontId="11" fillId="0" borderId="38" xfId="78" applyNumberFormat="1" applyFont="1" applyFill="1" applyBorder="1" applyAlignment="1" applyProtection="1">
      <alignment horizontal="center" shrinkToFit="1"/>
      <protection hidden="1"/>
    </xf>
    <xf numFmtId="0" fontId="12" fillId="0" borderId="45" xfId="78" applyFont="1" applyFill="1" applyBorder="1" applyAlignment="1" applyProtection="1">
      <alignment horizontal="center"/>
      <protection hidden="1"/>
    </xf>
    <xf numFmtId="0" fontId="12" fillId="0" borderId="32" xfId="78" applyFont="1" applyFill="1" applyBorder="1" applyAlignment="1" applyProtection="1">
      <alignment horizontal="center"/>
      <protection hidden="1"/>
    </xf>
    <xf numFmtId="0" fontId="12" fillId="0" borderId="78" xfId="78" applyFont="1" applyFill="1" applyBorder="1" applyAlignment="1" applyProtection="1">
      <alignment horizontal="center" vertical="center"/>
      <protection hidden="1"/>
    </xf>
    <xf numFmtId="0" fontId="12" fillId="0" borderId="17" xfId="78" applyFont="1" applyFill="1" applyBorder="1" applyAlignment="1" applyProtection="1">
      <alignment horizontal="center" vertical="center"/>
      <protection hidden="1"/>
    </xf>
    <xf numFmtId="0" fontId="12" fillId="0" borderId="40" xfId="78" applyFont="1" applyFill="1" applyBorder="1" applyAlignment="1" applyProtection="1">
      <alignment horizontal="center" vertical="center"/>
      <protection hidden="1"/>
    </xf>
    <xf numFmtId="0" fontId="12" fillId="0" borderId="29" xfId="78" applyFont="1" applyFill="1" applyBorder="1" applyAlignment="1" applyProtection="1">
      <alignment horizontal="center" vertical="center"/>
      <protection hidden="1"/>
    </xf>
    <xf numFmtId="0" fontId="12" fillId="0" borderId="16" xfId="78" applyFont="1" applyFill="1" applyBorder="1" applyAlignment="1" applyProtection="1">
      <alignment horizontal="center" vertical="center"/>
      <protection hidden="1"/>
    </xf>
    <xf numFmtId="0" fontId="12" fillId="0" borderId="79" xfId="78" applyFont="1" applyFill="1" applyBorder="1" applyAlignment="1" applyProtection="1">
      <alignment horizontal="center" vertical="center"/>
      <protection hidden="1"/>
    </xf>
    <xf numFmtId="0" fontId="12" fillId="0" borderId="28" xfId="78" applyFont="1" applyFill="1" applyBorder="1" applyAlignment="1" applyProtection="1">
      <alignment horizontal="center" vertical="center"/>
      <protection hidden="1"/>
    </xf>
    <xf numFmtId="0" fontId="12" fillId="0" borderId="30" xfId="78" applyFont="1" applyFill="1" applyBorder="1" applyAlignment="1" applyProtection="1">
      <alignment horizontal="center" vertical="center"/>
      <protection hidden="1"/>
    </xf>
    <xf numFmtId="4" fontId="11" fillId="0" borderId="19" xfId="78" applyNumberFormat="1" applyFont="1" applyFill="1" applyBorder="1" applyAlignment="1" applyProtection="1">
      <alignment horizontal="right" vertical="center"/>
      <protection hidden="1"/>
    </xf>
    <xf numFmtId="4" fontId="11" fillId="0" borderId="15" xfId="78" applyNumberFormat="1" applyFont="1" applyFill="1" applyBorder="1" applyAlignment="1" applyProtection="1">
      <alignment horizontal="right" vertical="center"/>
      <protection hidden="1"/>
    </xf>
    <xf numFmtId="4" fontId="11" fillId="0" borderId="20" xfId="78" applyNumberFormat="1" applyFont="1" applyFill="1" applyBorder="1" applyAlignment="1" applyProtection="1">
      <alignment horizontal="right" vertical="center"/>
      <protection hidden="1"/>
    </xf>
    <xf numFmtId="4" fontId="11" fillId="0" borderId="22" xfId="78" applyNumberFormat="1" applyFont="1" applyFill="1" applyBorder="1" applyAlignment="1" applyProtection="1">
      <alignment horizontal="right" vertical="center"/>
      <protection hidden="1"/>
    </xf>
    <xf numFmtId="167" fontId="2" fillId="0" borderId="0" xfId="78" applyNumberFormat="1" applyFill="1" applyAlignment="1" applyProtection="1">
      <alignment horizontal="center"/>
      <protection hidden="1"/>
    </xf>
    <xf numFmtId="0" fontId="2" fillId="0" borderId="0" xfId="78" applyFill="1" applyAlignment="1" applyProtection="1">
      <alignment horizontal="center"/>
      <protection hidden="1"/>
    </xf>
    <xf numFmtId="0" fontId="12" fillId="0" borderId="16" xfId="78" applyFont="1" applyFill="1" applyBorder="1" applyAlignment="1" applyProtection="1">
      <alignment horizontal="center" vertical="center" wrapText="1"/>
      <protection hidden="1"/>
    </xf>
    <xf numFmtId="4" fontId="11" fillId="0" borderId="42" xfId="78" applyNumberFormat="1" applyFont="1" applyFill="1" applyBorder="1" applyAlignment="1" applyProtection="1">
      <alignment horizontal="right" vertical="center"/>
      <protection hidden="1"/>
    </xf>
    <xf numFmtId="4" fontId="11" fillId="0" borderId="43" xfId="78" applyNumberFormat="1" applyFont="1" applyFill="1" applyBorder="1" applyAlignment="1" applyProtection="1">
      <alignment horizontal="right" vertical="center"/>
      <protection hidden="1"/>
    </xf>
    <xf numFmtId="4" fontId="11" fillId="0" borderId="68" xfId="78" applyNumberFormat="1" applyFont="1" applyFill="1" applyBorder="1" applyAlignment="1" applyProtection="1">
      <alignment horizontal="right"/>
      <protection hidden="1"/>
    </xf>
    <xf numFmtId="4" fontId="11" fillId="0" borderId="54" xfId="78" applyNumberFormat="1" applyFont="1" applyFill="1" applyBorder="1" applyAlignment="1" applyProtection="1">
      <alignment horizontal="right"/>
      <protection hidden="1"/>
    </xf>
    <xf numFmtId="0" fontId="11" fillId="0" borderId="16" xfId="78" applyFont="1" applyFill="1" applyBorder="1" applyAlignment="1" applyProtection="1">
      <alignment horizontal="center" vertical="center"/>
      <protection hidden="1"/>
    </xf>
    <xf numFmtId="0" fontId="11" fillId="0" borderId="17" xfId="78" applyFont="1" applyFill="1" applyBorder="1" applyAlignment="1" applyProtection="1">
      <alignment horizontal="center" vertical="center"/>
      <protection hidden="1"/>
    </xf>
    <xf numFmtId="0" fontId="11" fillId="0" borderId="45" xfId="78" applyFont="1" applyFill="1" applyBorder="1" applyAlignment="1" applyProtection="1">
      <alignment horizontal="center" vertical="center" shrinkToFit="1"/>
      <protection hidden="1"/>
    </xf>
    <xf numFmtId="0" fontId="11" fillId="0" borderId="32" xfId="78" applyFont="1" applyFill="1" applyBorder="1" applyAlignment="1" applyProtection="1">
      <alignment horizontal="center" vertical="center" shrinkToFit="1"/>
      <protection hidden="1"/>
    </xf>
    <xf numFmtId="0" fontId="11" fillId="0" borderId="33" xfId="78" applyFont="1" applyFill="1" applyBorder="1" applyAlignment="1" applyProtection="1">
      <alignment horizontal="center" vertical="center" shrinkToFit="1"/>
      <protection hidden="1"/>
    </xf>
    <xf numFmtId="4" fontId="11" fillId="0" borderId="16" xfId="78" applyNumberFormat="1" applyFont="1" applyFill="1" applyBorder="1" applyAlignment="1" applyProtection="1">
      <alignment horizontal="right" vertical="center"/>
      <protection hidden="1"/>
    </xf>
    <xf numFmtId="4" fontId="11" fillId="0" borderId="17" xfId="78" applyNumberFormat="1" applyFont="1" applyFill="1" applyBorder="1" applyAlignment="1" applyProtection="1">
      <alignment horizontal="right" vertical="center"/>
      <protection hidden="1"/>
    </xf>
    <xf numFmtId="4" fontId="11" fillId="0" borderId="26" xfId="78" applyNumberFormat="1" applyFont="1" applyFill="1" applyBorder="1" applyAlignment="1" applyProtection="1">
      <alignment horizontal="right" vertical="center"/>
      <protection hidden="1"/>
    </xf>
    <xf numFmtId="4" fontId="11" fillId="0" borderId="0" xfId="78" applyNumberFormat="1" applyFont="1" applyFill="1" applyBorder="1" applyAlignment="1" applyProtection="1">
      <alignment horizontal="right" vertical="center"/>
      <protection hidden="1"/>
    </xf>
    <xf numFmtId="4" fontId="11" fillId="0" borderId="21" xfId="78" applyNumberFormat="1" applyFont="1" applyFill="1" applyBorder="1" applyAlignment="1" applyProtection="1">
      <alignment horizontal="right" vertical="center"/>
      <protection hidden="1"/>
    </xf>
    <xf numFmtId="0" fontId="11" fillId="0" borderId="36" xfId="78" applyFont="1" applyFill="1" applyBorder="1" applyAlignment="1" applyProtection="1">
      <alignment horizontal="center" vertical="center" shrinkToFit="1"/>
      <protection hidden="1"/>
    </xf>
    <xf numFmtId="0" fontId="11" fillId="0" borderId="37" xfId="78" applyFont="1" applyFill="1" applyBorder="1" applyAlignment="1" applyProtection="1">
      <alignment horizontal="center" vertical="center" shrinkToFit="1"/>
      <protection hidden="1"/>
    </xf>
    <xf numFmtId="0" fontId="11" fillId="0" borderId="38" xfId="78" applyFont="1" applyFill="1" applyBorder="1" applyAlignment="1" applyProtection="1">
      <alignment horizontal="center" vertical="center" shrinkToFit="1"/>
      <protection hidden="1"/>
    </xf>
    <xf numFmtId="0" fontId="11" fillId="0" borderId="21" xfId="78" applyFont="1" applyFill="1" applyBorder="1" applyAlignment="1" applyProtection="1">
      <alignment horizontal="right" vertical="center"/>
      <protection hidden="1"/>
    </xf>
    <xf numFmtId="0" fontId="11" fillId="0" borderId="19" xfId="78" applyFont="1" applyFill="1" applyBorder="1" applyAlignment="1" applyProtection="1">
      <alignment horizontal="center"/>
      <protection hidden="1"/>
    </xf>
    <xf numFmtId="0" fontId="11" fillId="0" borderId="0" xfId="78" applyFont="1" applyFill="1" applyBorder="1" applyAlignment="1" applyProtection="1">
      <alignment horizontal="center"/>
      <protection hidden="1"/>
    </xf>
    <xf numFmtId="0" fontId="11" fillId="0" borderId="27" xfId="78" applyFont="1" applyFill="1" applyBorder="1" applyAlignment="1" applyProtection="1">
      <alignment horizontal="center"/>
      <protection hidden="1"/>
    </xf>
    <xf numFmtId="0" fontId="11" fillId="0" borderId="19" xfId="78" applyFont="1" applyFill="1" applyBorder="1" applyAlignment="1" applyProtection="1" quotePrefix="1">
      <alignment horizontal="center" shrinkToFit="1"/>
      <protection hidden="1"/>
    </xf>
    <xf numFmtId="0" fontId="11" fillId="0" borderId="0" xfId="78" applyFont="1" applyFill="1" applyBorder="1" applyAlignment="1" applyProtection="1" quotePrefix="1">
      <alignment horizontal="center" shrinkToFit="1"/>
      <protection hidden="1"/>
    </xf>
    <xf numFmtId="0" fontId="11" fillId="0" borderId="27" xfId="78" applyFont="1" applyFill="1" applyBorder="1" applyAlignment="1" applyProtection="1" quotePrefix="1">
      <alignment horizontal="center" shrinkToFit="1"/>
      <protection hidden="1"/>
    </xf>
    <xf numFmtId="0" fontId="11" fillId="0" borderId="20" xfId="78" applyFont="1" applyFill="1" applyBorder="1" applyAlignment="1" applyProtection="1">
      <alignment horizontal="right" vertical="center"/>
      <protection hidden="1"/>
    </xf>
    <xf numFmtId="0" fontId="11" fillId="0" borderId="22" xfId="78" applyFont="1" applyFill="1" applyBorder="1" applyAlignment="1" applyProtection="1">
      <alignment horizontal="right" vertical="center"/>
      <protection hidden="1"/>
    </xf>
    <xf numFmtId="0" fontId="2" fillId="0" borderId="12" xfId="78" applyFont="1" applyFill="1" applyBorder="1" applyAlignment="1" applyProtection="1">
      <alignment horizontal="left" vertical="center" shrinkToFit="1"/>
      <protection hidden="1"/>
    </xf>
    <xf numFmtId="0" fontId="2" fillId="0" borderId="80" xfId="78" applyFont="1" applyFill="1" applyBorder="1" applyAlignment="1" applyProtection="1">
      <alignment horizontal="left" vertical="center" shrinkToFit="1"/>
      <protection hidden="1"/>
    </xf>
    <xf numFmtId="0" fontId="2" fillId="0" borderId="42" xfId="78" applyFont="1" applyFill="1" applyBorder="1" applyAlignment="1" applyProtection="1">
      <alignment horizontal="left" shrinkToFit="1"/>
      <protection hidden="1"/>
    </xf>
    <xf numFmtId="0" fontId="2" fillId="0" borderId="36" xfId="78" applyFont="1" applyFill="1" applyBorder="1" applyAlignment="1" applyProtection="1">
      <alignment horizontal="left" shrinkToFit="1"/>
      <protection hidden="1"/>
    </xf>
    <xf numFmtId="0" fontId="2" fillId="0" borderId="42" xfId="78" applyFont="1" applyFill="1" applyBorder="1" applyAlignment="1" applyProtection="1">
      <alignment horizontal="left" vertical="center" shrinkToFit="1"/>
      <protection hidden="1"/>
    </xf>
    <xf numFmtId="0" fontId="2" fillId="0" borderId="36" xfId="78" applyFont="1" applyFill="1" applyBorder="1" applyAlignment="1" applyProtection="1">
      <alignment horizontal="left" vertical="center" shrinkToFit="1"/>
      <protection hidden="1"/>
    </xf>
    <xf numFmtId="0" fontId="2" fillId="0" borderId="56" xfId="78" applyFont="1" applyFill="1" applyBorder="1" applyAlignment="1" applyProtection="1">
      <alignment horizontal="left" vertical="center" shrinkToFit="1"/>
      <protection hidden="1"/>
    </xf>
    <xf numFmtId="0" fontId="2" fillId="0" borderId="48" xfId="78" applyFont="1" applyFill="1" applyBorder="1" applyAlignment="1" applyProtection="1">
      <alignment horizontal="left" vertical="center" shrinkToFit="1"/>
      <protection hidden="1"/>
    </xf>
    <xf numFmtId="0" fontId="11" fillId="27" borderId="24" xfId="78" applyFont="1" applyFill="1" applyBorder="1" applyAlignment="1" applyProtection="1">
      <alignment horizontal="center"/>
      <protection hidden="1"/>
    </xf>
    <xf numFmtId="0" fontId="11" fillId="27" borderId="18" xfId="78" applyFont="1" applyFill="1" applyBorder="1" applyAlignment="1" applyProtection="1">
      <alignment horizontal="center"/>
      <protection hidden="1"/>
    </xf>
    <xf numFmtId="0" fontId="11" fillId="27" borderId="53" xfId="78" applyFont="1" applyFill="1" applyBorder="1" applyAlignment="1" applyProtection="1">
      <alignment horizontal="center"/>
      <protection hidden="1"/>
    </xf>
    <xf numFmtId="0" fontId="11" fillId="0" borderId="16" xfId="78" applyFont="1" applyFill="1" applyBorder="1" applyAlignment="1" applyProtection="1">
      <alignment horizontal="center" vertical="center" textRotation="90"/>
      <protection hidden="1"/>
    </xf>
    <xf numFmtId="0" fontId="11" fillId="0" borderId="19" xfId="78" applyFont="1" applyFill="1" applyBorder="1" applyAlignment="1" applyProtection="1">
      <alignment horizontal="center" vertical="center" textRotation="90"/>
      <protection hidden="1"/>
    </xf>
    <xf numFmtId="0" fontId="11" fillId="0" borderId="20" xfId="78" applyFont="1" applyFill="1" applyBorder="1" applyAlignment="1" applyProtection="1">
      <alignment horizontal="center" vertical="center" textRotation="90"/>
      <protection hidden="1"/>
    </xf>
    <xf numFmtId="4" fontId="11" fillId="0" borderId="36" xfId="78" applyNumberFormat="1" applyFont="1" applyFill="1" applyBorder="1" applyAlignment="1" applyProtection="1">
      <alignment horizontal="right" vertical="center"/>
      <protection hidden="1"/>
    </xf>
    <xf numFmtId="4" fontId="11" fillId="0" borderId="24" xfId="78" applyNumberFormat="1" applyFont="1" applyFill="1" applyBorder="1" applyAlignment="1" applyProtection="1">
      <alignment horizontal="right" vertical="center"/>
      <protection hidden="1"/>
    </xf>
    <xf numFmtId="4" fontId="11" fillId="0" borderId="53" xfId="78" applyNumberFormat="1" applyFont="1" applyFill="1" applyBorder="1" applyAlignment="1" applyProtection="1">
      <alignment horizontal="right" vertical="center"/>
      <protection hidden="1"/>
    </xf>
    <xf numFmtId="0" fontId="11" fillId="0" borderId="54" xfId="78" applyFont="1" applyFill="1" applyBorder="1" applyAlignment="1" applyProtection="1">
      <alignment horizontal="center"/>
      <protection hidden="1"/>
    </xf>
    <xf numFmtId="4" fontId="11" fillId="27" borderId="68" xfId="78" applyNumberFormat="1" applyFont="1" applyFill="1" applyBorder="1" applyAlignment="1" applyProtection="1">
      <alignment horizontal="right"/>
      <protection hidden="1"/>
    </xf>
    <xf numFmtId="4" fontId="11" fillId="0" borderId="68" xfId="78" applyNumberFormat="1" applyFont="1" applyFill="1" applyBorder="1" applyAlignment="1" applyProtection="1" quotePrefix="1">
      <alignment horizontal="right"/>
      <protection hidden="1"/>
    </xf>
    <xf numFmtId="4" fontId="11" fillId="0" borderId="37" xfId="78" applyNumberFormat="1" applyFont="1" applyFill="1" applyBorder="1" applyAlignment="1" applyProtection="1">
      <alignment horizontal="right"/>
      <protection hidden="1"/>
    </xf>
    <xf numFmtId="0" fontId="11" fillId="0" borderId="42" xfId="78" applyFont="1" applyFill="1" applyBorder="1" applyAlignment="1" applyProtection="1">
      <alignment horizontal="center"/>
      <protection hidden="1"/>
    </xf>
    <xf numFmtId="0" fontId="11" fillId="0" borderId="43" xfId="78" applyFont="1" applyFill="1" applyBorder="1" applyAlignment="1" applyProtection="1">
      <alignment horizontal="center"/>
      <protection hidden="1"/>
    </xf>
    <xf numFmtId="4" fontId="11" fillId="0" borderId="68" xfId="78" applyNumberFormat="1" applyFont="1" applyFill="1" applyBorder="1" applyAlignment="1" applyProtection="1">
      <alignment horizontal="center"/>
      <protection hidden="1"/>
    </xf>
    <xf numFmtId="4" fontId="11" fillId="0" borderId="54" xfId="78" applyNumberFormat="1" applyFont="1" applyFill="1" applyBorder="1" applyAlignment="1" applyProtection="1">
      <alignment horizontal="center"/>
      <protection hidden="1"/>
    </xf>
    <xf numFmtId="0" fontId="2" fillId="0" borderId="24" xfId="78" applyFont="1" applyFill="1" applyBorder="1" applyAlignment="1" applyProtection="1" quotePrefix="1">
      <alignment horizontal="left" vertical="center"/>
      <protection hidden="1"/>
    </xf>
    <xf numFmtId="0" fontId="2" fillId="0" borderId="18" xfId="78" applyFont="1" applyFill="1" applyBorder="1" applyAlignment="1" applyProtection="1" quotePrefix="1">
      <alignment horizontal="left" vertical="center"/>
      <protection hidden="1"/>
    </xf>
    <xf numFmtId="0" fontId="2" fillId="0" borderId="53" xfId="78" applyFont="1" applyFill="1" applyBorder="1" applyAlignment="1" applyProtection="1" quotePrefix="1">
      <alignment horizontal="left" vertical="center"/>
      <protection hidden="1"/>
    </xf>
    <xf numFmtId="0" fontId="2" fillId="0" borderId="24" xfId="78" applyFont="1" applyFill="1" applyBorder="1" applyAlignment="1" applyProtection="1">
      <alignment horizontal="left" vertical="center" shrinkToFit="1"/>
      <protection hidden="1"/>
    </xf>
    <xf numFmtId="0" fontId="2" fillId="0" borderId="53" xfId="78" applyFont="1" applyFill="1" applyBorder="1" applyAlignment="1" applyProtection="1">
      <alignment horizontal="left" vertical="center" shrinkToFit="1"/>
      <protection hidden="1"/>
    </xf>
    <xf numFmtId="4" fontId="11" fillId="0" borderId="81" xfId="78" applyNumberFormat="1" applyFont="1" applyFill="1" applyBorder="1" applyAlignment="1" applyProtection="1">
      <alignment horizontal="right" vertical="center"/>
      <protection hidden="1"/>
    </xf>
    <xf numFmtId="4" fontId="11" fillId="0" borderId="82" xfId="78" applyNumberFormat="1" applyFont="1" applyFill="1" applyBorder="1" applyAlignment="1" applyProtection="1">
      <alignment horizontal="right" vertical="center"/>
      <protection hidden="1"/>
    </xf>
    <xf numFmtId="0" fontId="2" fillId="0" borderId="83" xfId="78" applyFont="1" applyFill="1" applyBorder="1" applyAlignment="1" applyProtection="1">
      <alignment horizontal="center" vertical="center"/>
      <protection hidden="1"/>
    </xf>
    <xf numFmtId="0" fontId="2" fillId="0" borderId="84" xfId="78" applyFont="1" applyFill="1" applyBorder="1" applyAlignment="1" applyProtection="1">
      <alignment horizontal="center" vertical="center"/>
      <protection hidden="1"/>
    </xf>
    <xf numFmtId="0" fontId="2" fillId="0" borderId="85" xfId="78" applyFont="1" applyFill="1" applyBorder="1" applyAlignment="1" applyProtection="1">
      <alignment horizontal="center"/>
      <protection hidden="1"/>
    </xf>
    <xf numFmtId="0" fontId="2" fillId="0" borderId="13" xfId="78" applyFont="1" applyFill="1" applyBorder="1" applyAlignment="1" applyProtection="1">
      <alignment horizontal="center"/>
      <protection hidden="1"/>
    </xf>
    <xf numFmtId="0" fontId="2" fillId="0" borderId="70" xfId="78" applyFont="1" applyFill="1" applyBorder="1" applyAlignment="1" applyProtection="1">
      <alignment horizontal="center"/>
      <protection hidden="1"/>
    </xf>
    <xf numFmtId="0" fontId="2" fillId="0" borderId="24" xfId="78" applyFont="1" applyFill="1" applyBorder="1" applyAlignment="1" applyProtection="1">
      <alignment horizontal="center" vertical="center"/>
      <protection hidden="1"/>
    </xf>
    <xf numFmtId="0" fontId="2" fillId="0" borderId="18" xfId="78" applyFont="1" applyFill="1" applyBorder="1" applyAlignment="1" applyProtection="1">
      <alignment horizontal="center" vertical="center"/>
      <protection hidden="1"/>
    </xf>
    <xf numFmtId="0" fontId="2" fillId="0" borderId="53" xfId="78" applyFont="1" applyFill="1" applyBorder="1" applyAlignment="1" applyProtection="1">
      <alignment horizontal="center" vertical="center"/>
      <protection hidden="1"/>
    </xf>
    <xf numFmtId="4" fontId="11" fillId="27" borderId="40" xfId="78" applyNumberFormat="1" applyFont="1" applyFill="1" applyBorder="1" applyAlignment="1" applyProtection="1" quotePrefix="1">
      <alignment horizontal="right"/>
      <protection hidden="1"/>
    </xf>
    <xf numFmtId="4" fontId="11" fillId="0" borderId="29" xfId="78" applyNumberFormat="1" applyFont="1" applyFill="1" applyBorder="1" applyAlignment="1" applyProtection="1">
      <alignment horizontal="right"/>
      <protection hidden="1"/>
    </xf>
    <xf numFmtId="0" fontId="2" fillId="0" borderId="12" xfId="78" applyFont="1" applyFill="1" applyBorder="1" applyAlignment="1" applyProtection="1" quotePrefix="1">
      <alignment horizontal="center" vertical="center" wrapText="1"/>
      <protection hidden="1"/>
    </xf>
    <xf numFmtId="0" fontId="2" fillId="0" borderId="13" xfId="78" applyFont="1" applyFill="1" applyBorder="1" applyAlignment="1" applyProtection="1" quotePrefix="1">
      <alignment horizontal="center" vertical="center" wrapText="1"/>
      <protection hidden="1"/>
    </xf>
    <xf numFmtId="0" fontId="2" fillId="0" borderId="70" xfId="78" applyFont="1" applyFill="1" applyBorder="1" applyAlignment="1" applyProtection="1" quotePrefix="1">
      <alignment horizontal="center" vertical="center" wrapText="1"/>
      <protection hidden="1"/>
    </xf>
    <xf numFmtId="0" fontId="2" fillId="0" borderId="42" xfId="78" applyFont="1" applyFill="1" applyBorder="1" applyAlignment="1" applyProtection="1" quotePrefix="1">
      <alignment horizontal="center" vertical="center" wrapText="1"/>
      <protection hidden="1"/>
    </xf>
    <xf numFmtId="0" fontId="2" fillId="0" borderId="14" xfId="78" applyFont="1" applyFill="1" applyBorder="1" applyAlignment="1" applyProtection="1" quotePrefix="1">
      <alignment horizontal="center" vertical="center" wrapText="1"/>
      <protection hidden="1"/>
    </xf>
    <xf numFmtId="0" fontId="2" fillId="0" borderId="43" xfId="78" applyFont="1" applyFill="1" applyBorder="1" applyAlignment="1" applyProtection="1" quotePrefix="1">
      <alignment horizontal="center" vertical="center" wrapText="1"/>
      <protection hidden="1"/>
    </xf>
    <xf numFmtId="0" fontId="11" fillId="0" borderId="16" xfId="78" applyFont="1" applyFill="1" applyBorder="1" applyAlignment="1" applyProtection="1">
      <alignment horizontal="center"/>
      <protection hidden="1"/>
    </xf>
    <xf numFmtId="0" fontId="11" fillId="0" borderId="17" xfId="78" applyFont="1" applyFill="1" applyBorder="1" applyAlignment="1" applyProtection="1">
      <alignment horizontal="center"/>
      <protection hidden="1"/>
    </xf>
    <xf numFmtId="0" fontId="2" fillId="0" borderId="19" xfId="78" applyFont="1" applyFill="1" applyBorder="1" applyAlignment="1" applyProtection="1">
      <alignment horizontal="center" vertical="center"/>
      <protection hidden="1"/>
    </xf>
    <xf numFmtId="0" fontId="2" fillId="0" borderId="0" xfId="78" applyFont="1" applyFill="1" applyBorder="1" applyAlignment="1" applyProtection="1">
      <alignment horizontal="center" vertical="center"/>
      <protection hidden="1"/>
    </xf>
    <xf numFmtId="0" fontId="2" fillId="0" borderId="16" xfId="78" applyFont="1" applyFill="1" applyBorder="1" applyAlignment="1" applyProtection="1">
      <alignment horizontal="center"/>
      <protection hidden="1"/>
    </xf>
    <xf numFmtId="0" fontId="2" fillId="0" borderId="17" xfId="78" applyFont="1" applyFill="1" applyBorder="1" applyAlignment="1" applyProtection="1">
      <alignment horizontal="center"/>
      <protection hidden="1"/>
    </xf>
    <xf numFmtId="0" fontId="11" fillId="27" borderId="24" xfId="78" applyFont="1" applyFill="1" applyBorder="1" applyAlignment="1" applyProtection="1">
      <alignment horizontal="left"/>
      <protection hidden="1"/>
    </xf>
    <xf numFmtId="0" fontId="11" fillId="0" borderId="18" xfId="78" applyFont="1" applyFill="1" applyBorder="1" applyAlignment="1" applyProtection="1">
      <alignment horizontal="left"/>
      <protection hidden="1"/>
    </xf>
    <xf numFmtId="0" fontId="11" fillId="0" borderId="53" xfId="78" applyFont="1" applyFill="1" applyBorder="1" applyAlignment="1" applyProtection="1">
      <alignment horizontal="left"/>
      <protection hidden="1"/>
    </xf>
    <xf numFmtId="3" fontId="11" fillId="27" borderId="24" xfId="78" applyNumberFormat="1" applyFont="1" applyFill="1" applyBorder="1" applyAlignment="1" applyProtection="1">
      <alignment horizontal="left" shrinkToFit="1"/>
      <protection hidden="1"/>
    </xf>
    <xf numFmtId="0" fontId="11" fillId="0" borderId="18" xfId="78" applyFont="1" applyFill="1" applyBorder="1" applyAlignment="1" applyProtection="1">
      <alignment horizontal="left" shrinkToFit="1"/>
      <protection hidden="1"/>
    </xf>
    <xf numFmtId="0" fontId="11" fillId="0" borderId="53" xfId="78" applyFont="1" applyFill="1" applyBorder="1" applyAlignment="1" applyProtection="1">
      <alignment horizontal="left" shrinkToFit="1"/>
      <protection hidden="1"/>
    </xf>
    <xf numFmtId="0" fontId="11" fillId="0" borderId="24" xfId="78" applyFont="1" applyFill="1" applyBorder="1" applyAlignment="1" applyProtection="1">
      <alignment horizontal="left" shrinkToFit="1"/>
      <protection hidden="1"/>
    </xf>
    <xf numFmtId="0" fontId="11" fillId="0" borderId="18" xfId="78" applyFont="1" applyFill="1" applyBorder="1" applyAlignment="1" applyProtection="1">
      <alignment horizontal="left" shrinkToFit="1"/>
      <protection hidden="1"/>
    </xf>
    <xf numFmtId="0" fontId="11" fillId="0" borderId="53" xfId="78" applyFont="1" applyFill="1" applyBorder="1" applyAlignment="1" applyProtection="1">
      <alignment horizontal="left" shrinkToFit="1"/>
      <protection hidden="1"/>
    </xf>
    <xf numFmtId="0" fontId="2" fillId="0" borderId="12" xfId="78" applyFont="1" applyFill="1" applyBorder="1" applyAlignment="1" applyProtection="1">
      <alignment horizontal="center" vertical="center" wrapText="1"/>
      <protection hidden="1"/>
    </xf>
    <xf numFmtId="0" fontId="2" fillId="0" borderId="13" xfId="78" applyFont="1" applyFill="1" applyBorder="1" applyAlignment="1" applyProtection="1">
      <alignment horizontal="center" vertical="center" wrapText="1"/>
      <protection hidden="1"/>
    </xf>
    <xf numFmtId="0" fontId="2" fillId="0" borderId="70" xfId="78" applyFont="1" applyFill="1" applyBorder="1" applyAlignment="1" applyProtection="1">
      <alignment horizontal="center" vertical="center" wrapText="1"/>
      <protection hidden="1"/>
    </xf>
    <xf numFmtId="0" fontId="2" fillId="0" borderId="42" xfId="78" applyFont="1" applyFill="1" applyBorder="1" applyAlignment="1" applyProtection="1">
      <alignment horizontal="center" vertical="center" wrapText="1"/>
      <protection hidden="1"/>
    </xf>
    <xf numFmtId="0" fontId="2" fillId="0" borderId="14" xfId="78" applyFont="1" applyFill="1" applyBorder="1" applyAlignment="1" applyProtection="1">
      <alignment horizontal="center" vertical="center" wrapText="1"/>
      <protection hidden="1"/>
    </xf>
    <xf numFmtId="0" fontId="2" fillId="0" borderId="43" xfId="78" applyFont="1" applyFill="1" applyBorder="1" applyAlignment="1" applyProtection="1">
      <alignment horizontal="center" vertical="center" wrapText="1"/>
      <protection hidden="1"/>
    </xf>
    <xf numFmtId="0" fontId="10" fillId="0" borderId="24" xfId="78" applyFont="1" applyFill="1" applyBorder="1" applyAlignment="1" applyProtection="1">
      <alignment horizontal="center"/>
      <protection hidden="1"/>
    </xf>
    <xf numFmtId="0" fontId="10" fillId="0" borderId="18" xfId="78" applyFont="1" applyFill="1" applyBorder="1" applyAlignment="1" applyProtection="1">
      <alignment horizontal="center"/>
      <protection hidden="1"/>
    </xf>
    <xf numFmtId="0" fontId="10" fillId="0" borderId="53" xfId="78" applyFont="1" applyFill="1" applyBorder="1" applyAlignment="1" applyProtection="1">
      <alignment horizontal="center"/>
      <protection hidden="1"/>
    </xf>
    <xf numFmtId="0" fontId="10" fillId="0" borderId="20" xfId="78" applyFont="1" applyFill="1" applyBorder="1" applyAlignment="1" applyProtection="1">
      <alignment horizontal="center"/>
      <protection hidden="1"/>
    </xf>
    <xf numFmtId="0" fontId="10" fillId="0" borderId="21" xfId="78" applyFont="1" applyFill="1" applyBorder="1" applyAlignment="1" applyProtection="1">
      <alignment horizontal="center"/>
      <protection hidden="1"/>
    </xf>
    <xf numFmtId="0" fontId="10" fillId="0" borderId="42" xfId="78" applyFont="1" applyFill="1" applyBorder="1" applyAlignment="1" applyProtection="1">
      <alignment horizontal="center" vertical="top"/>
      <protection hidden="1"/>
    </xf>
    <xf numFmtId="0" fontId="10" fillId="0" borderId="43" xfId="78" applyFont="1" applyFill="1" applyBorder="1" applyAlignment="1" applyProtection="1">
      <alignment horizontal="center" vertical="top"/>
      <protection hidden="1"/>
    </xf>
    <xf numFmtId="0" fontId="10" fillId="0" borderId="12" xfId="78" applyFont="1" applyFill="1" applyBorder="1" applyAlignment="1" applyProtection="1">
      <alignment horizontal="center"/>
      <protection hidden="1"/>
    </xf>
    <xf numFmtId="0" fontId="10" fillId="0" borderId="70" xfId="78" applyFont="1" applyFill="1" applyBorder="1" applyAlignment="1" applyProtection="1">
      <alignment horizontal="center"/>
      <protection hidden="1"/>
    </xf>
    <xf numFmtId="0" fontId="12" fillId="0" borderId="80" xfId="78" applyFont="1" applyFill="1" applyBorder="1" applyAlignment="1" applyProtection="1">
      <alignment horizontal="center" vertical="center"/>
      <protection hidden="1"/>
    </xf>
    <xf numFmtId="0" fontId="12" fillId="0" borderId="66" xfId="78" applyFont="1" applyFill="1" applyBorder="1" applyAlignment="1" applyProtection="1">
      <alignment horizontal="center" vertical="center"/>
      <protection hidden="1"/>
    </xf>
    <xf numFmtId="0" fontId="12" fillId="0" borderId="26" xfId="78" applyFont="1" applyFill="1" applyBorder="1" applyAlignment="1" applyProtection="1">
      <alignment horizontal="center" vertical="center"/>
      <protection hidden="1"/>
    </xf>
    <xf numFmtId="0" fontId="12" fillId="0" borderId="20" xfId="78" applyFont="1" applyFill="1" applyBorder="1" applyAlignment="1" applyProtection="1">
      <alignment horizontal="center" vertical="center"/>
      <protection hidden="1"/>
    </xf>
    <xf numFmtId="0" fontId="12" fillId="0" borderId="21" xfId="78" applyFont="1" applyFill="1" applyBorder="1" applyAlignment="1" applyProtection="1">
      <alignment horizontal="center" vertical="center"/>
      <protection hidden="1"/>
    </xf>
    <xf numFmtId="0" fontId="12" fillId="0" borderId="22" xfId="78" applyFont="1" applyFill="1" applyBorder="1" applyAlignment="1" applyProtection="1">
      <alignment horizontal="center" vertical="center"/>
      <protection hidden="1"/>
    </xf>
    <xf numFmtId="0" fontId="10" fillId="0" borderId="60" xfId="78" applyFont="1" applyFill="1" applyBorder="1" applyAlignment="1" applyProtection="1">
      <alignment horizontal="center" vertical="center"/>
      <protection hidden="1"/>
    </xf>
    <xf numFmtId="0" fontId="10" fillId="0" borderId="61" xfId="78" applyFont="1" applyFill="1" applyBorder="1" applyAlignment="1" applyProtection="1">
      <alignment horizontal="center" vertical="center"/>
      <protection hidden="1"/>
    </xf>
    <xf numFmtId="0" fontId="11" fillId="43" borderId="42" xfId="78" applyFont="1" applyFill="1" applyBorder="1" applyAlignment="1" applyProtection="1" quotePrefix="1">
      <alignment horizontal="center" shrinkToFit="1"/>
      <protection hidden="1"/>
    </xf>
    <xf numFmtId="0" fontId="11" fillId="43" borderId="43" xfId="78" applyFont="1" applyFill="1" applyBorder="1" applyAlignment="1" applyProtection="1" quotePrefix="1">
      <alignment horizontal="center" shrinkToFit="1"/>
      <protection hidden="1"/>
    </xf>
    <xf numFmtId="0" fontId="2" fillId="0" borderId="24" xfId="78" applyFont="1" applyFill="1" applyBorder="1" applyAlignment="1" applyProtection="1">
      <alignment horizontal="left" vertical="center"/>
      <protection hidden="1"/>
    </xf>
    <xf numFmtId="0" fontId="2" fillId="0" borderId="18" xfId="78" applyFont="1" applyFill="1" applyBorder="1" applyAlignment="1" applyProtection="1">
      <alignment horizontal="left" vertical="center"/>
      <protection hidden="1"/>
    </xf>
    <xf numFmtId="0" fontId="2" fillId="0" borderId="53" xfId="78" applyFont="1" applyFill="1" applyBorder="1" applyAlignment="1" applyProtection="1">
      <alignment horizontal="left" vertical="center"/>
      <protection hidden="1"/>
    </xf>
    <xf numFmtId="0" fontId="11" fillId="27" borderId="48" xfId="78" applyFont="1" applyFill="1" applyBorder="1" applyAlignment="1" applyProtection="1">
      <alignment horizontal="center" vertical="center"/>
      <protection hidden="1"/>
    </xf>
    <xf numFmtId="0" fontId="11" fillId="0" borderId="65" xfId="78" applyFont="1" applyFill="1" applyBorder="1" applyAlignment="1" applyProtection="1">
      <alignment horizontal="center" vertical="center"/>
      <protection hidden="1"/>
    </xf>
    <xf numFmtId="0" fontId="2" fillId="0" borderId="53" xfId="78" applyFont="1" applyFill="1" applyBorder="1" applyAlignment="1" applyProtection="1" quotePrefix="1">
      <alignment horizontal="left" vertical="center" shrinkToFit="1"/>
      <protection hidden="1"/>
    </xf>
    <xf numFmtId="0" fontId="11" fillId="27" borderId="24" xfId="78" applyFont="1" applyFill="1" applyBorder="1" applyAlignment="1" applyProtection="1">
      <alignment horizontal="left" vertical="center"/>
      <protection hidden="1"/>
    </xf>
    <xf numFmtId="0" fontId="11" fillId="0" borderId="18" xfId="78" applyFont="1" applyFill="1" applyBorder="1" applyAlignment="1" applyProtection="1">
      <alignment horizontal="left" vertical="center"/>
      <protection hidden="1"/>
    </xf>
    <xf numFmtId="0" fontId="11" fillId="0" borderId="53" xfId="78" applyFont="1" applyFill="1" applyBorder="1" applyAlignment="1" applyProtection="1">
      <alignment horizontal="left" vertical="center"/>
      <protection hidden="1"/>
    </xf>
    <xf numFmtId="0" fontId="2" fillId="0" borderId="16" xfId="78" applyFont="1" applyFill="1" applyBorder="1" applyAlignment="1" applyProtection="1">
      <alignment horizontal="left" vertical="center" wrapText="1" shrinkToFit="1"/>
      <protection hidden="1"/>
    </xf>
    <xf numFmtId="0" fontId="2" fillId="0" borderId="26" xfId="78" applyFont="1" applyFill="1" applyBorder="1" applyAlignment="1" applyProtection="1" quotePrefix="1">
      <alignment horizontal="left" vertical="center" shrinkToFit="1"/>
      <protection hidden="1"/>
    </xf>
    <xf numFmtId="0" fontId="2" fillId="0" borderId="20" xfId="78" applyFont="1" applyFill="1" applyBorder="1" applyAlignment="1" applyProtection="1" quotePrefix="1">
      <alignment horizontal="left" vertical="center" shrinkToFit="1"/>
      <protection hidden="1"/>
    </xf>
    <xf numFmtId="0" fontId="2" fillId="0" borderId="22" xfId="78" applyFont="1" applyFill="1" applyBorder="1" applyAlignment="1" applyProtection="1" quotePrefix="1">
      <alignment horizontal="left" vertical="center" shrinkToFit="1"/>
      <protection hidden="1"/>
    </xf>
    <xf numFmtId="0" fontId="2" fillId="0" borderId="20" xfId="78" applyFont="1" applyFill="1" applyBorder="1" applyAlignment="1" applyProtection="1">
      <alignment horizontal="left" vertical="center"/>
      <protection hidden="1"/>
    </xf>
    <xf numFmtId="0" fontId="2" fillId="0" borderId="21" xfId="78" applyFont="1" applyFill="1" applyBorder="1" applyAlignment="1" applyProtection="1">
      <alignment horizontal="left" vertical="center"/>
      <protection hidden="1"/>
    </xf>
    <xf numFmtId="0" fontId="2" fillId="0" borderId="22" xfId="78" applyFont="1" applyFill="1" applyBorder="1" applyAlignment="1" applyProtection="1">
      <alignment horizontal="left" vertical="center"/>
      <protection hidden="1"/>
    </xf>
    <xf numFmtId="14" fontId="10" fillId="0" borderId="24" xfId="78" applyNumberFormat="1" applyFont="1" applyFill="1" applyBorder="1" applyAlignment="1" applyProtection="1">
      <alignment horizontal="center"/>
      <protection hidden="1"/>
    </xf>
    <xf numFmtId="14" fontId="10" fillId="0" borderId="18" xfId="78" applyNumberFormat="1" applyFont="1" applyFill="1" applyBorder="1" applyAlignment="1" applyProtection="1">
      <alignment horizontal="center"/>
      <protection hidden="1"/>
    </xf>
    <xf numFmtId="14" fontId="10" fillId="0" borderId="53" xfId="78" applyNumberFormat="1" applyFont="1" applyFill="1" applyBorder="1" applyAlignment="1" applyProtection="1">
      <alignment horizontal="center"/>
      <protection hidden="1"/>
    </xf>
    <xf numFmtId="0" fontId="12" fillId="27" borderId="16" xfId="78" applyFont="1" applyFill="1" applyBorder="1" applyAlignment="1" applyProtection="1">
      <alignment horizontal="center" vertical="center" shrinkToFit="1"/>
      <protection hidden="1"/>
    </xf>
    <xf numFmtId="0" fontId="12" fillId="0" borderId="17" xfId="78" applyFont="1" applyFill="1" applyBorder="1" applyAlignment="1" applyProtection="1">
      <alignment horizontal="center" vertical="center" shrinkToFit="1"/>
      <protection hidden="1"/>
    </xf>
    <xf numFmtId="0" fontId="12" fillId="0" borderId="26" xfId="78" applyFont="1" applyFill="1" applyBorder="1" applyAlignment="1" applyProtection="1">
      <alignment horizontal="center" vertical="center" shrinkToFit="1"/>
      <protection hidden="1"/>
    </xf>
    <xf numFmtId="0" fontId="12" fillId="0" borderId="20" xfId="78" applyFont="1" applyFill="1" applyBorder="1" applyAlignment="1" applyProtection="1">
      <alignment horizontal="center" vertical="center" shrinkToFit="1"/>
      <protection hidden="1"/>
    </xf>
    <xf numFmtId="0" fontId="12" fillId="0" borderId="21" xfId="78" applyFont="1" applyFill="1" applyBorder="1" applyAlignment="1" applyProtection="1">
      <alignment horizontal="center" vertical="center" shrinkToFit="1"/>
      <protection hidden="1"/>
    </xf>
    <xf numFmtId="0" fontId="12" fillId="0" borderId="22" xfId="78" applyFont="1" applyFill="1" applyBorder="1" applyAlignment="1" applyProtection="1">
      <alignment horizontal="center" vertical="center" shrinkToFit="1"/>
      <protection hidden="1"/>
    </xf>
    <xf numFmtId="4" fontId="18" fillId="0" borderId="19" xfId="71" applyNumberFormat="1" applyFont="1" applyFill="1" applyBorder="1" applyAlignment="1" applyProtection="1">
      <alignment horizontal="right" vertical="center"/>
      <protection hidden="1"/>
    </xf>
    <xf numFmtId="4" fontId="18" fillId="0" borderId="0" xfId="71" applyNumberFormat="1" applyFont="1" applyFill="1" applyBorder="1" applyAlignment="1" applyProtection="1">
      <alignment horizontal="right" vertical="center"/>
      <protection hidden="1"/>
    </xf>
    <xf numFmtId="4" fontId="18" fillId="0" borderId="15" xfId="71" applyNumberFormat="1" applyFont="1" applyFill="1" applyBorder="1" applyAlignment="1" applyProtection="1">
      <alignment horizontal="right" vertical="center"/>
      <protection hidden="1"/>
    </xf>
    <xf numFmtId="4" fontId="18" fillId="0" borderId="20" xfId="71" applyNumberFormat="1" applyFont="1" applyFill="1" applyBorder="1" applyAlignment="1" applyProtection="1">
      <alignment horizontal="right" vertical="center"/>
      <protection hidden="1"/>
    </xf>
    <xf numFmtId="4" fontId="18" fillId="0" borderId="21" xfId="71" applyNumberFormat="1" applyFont="1" applyFill="1" applyBorder="1" applyAlignment="1" applyProtection="1">
      <alignment horizontal="right" vertical="center"/>
      <protection hidden="1"/>
    </xf>
    <xf numFmtId="4" fontId="18" fillId="0" borderId="22" xfId="71" applyNumberFormat="1" applyFont="1" applyFill="1" applyBorder="1" applyAlignment="1" applyProtection="1">
      <alignment horizontal="right" vertical="center"/>
      <protection hidden="1"/>
    </xf>
    <xf numFmtId="0" fontId="11" fillId="0" borderId="68" xfId="78" applyFont="1" applyFill="1" applyBorder="1" applyAlignment="1" applyProtection="1" quotePrefix="1">
      <alignment horizontal="center"/>
      <protection hidden="1"/>
    </xf>
    <xf numFmtId="0" fontId="12" fillId="0" borderId="0" xfId="78" applyFont="1" applyFill="1" applyBorder="1" applyAlignment="1" applyProtection="1">
      <alignment horizontal="center" vertical="center" shrinkToFit="1"/>
      <protection hidden="1"/>
    </xf>
    <xf numFmtId="4" fontId="11" fillId="0" borderId="56" xfId="78" applyNumberFormat="1" applyFont="1" applyFill="1" applyBorder="1" applyAlignment="1" applyProtection="1">
      <alignment horizontal="right" vertical="center"/>
      <protection hidden="1"/>
    </xf>
    <xf numFmtId="4" fontId="11" fillId="0" borderId="57" xfId="78" applyNumberFormat="1" applyFont="1" applyFill="1" applyBorder="1" applyAlignment="1" applyProtection="1">
      <alignment horizontal="right" vertical="center"/>
      <protection hidden="1"/>
    </xf>
    <xf numFmtId="0" fontId="12" fillId="0" borderId="71" xfId="78" applyFont="1" applyFill="1" applyBorder="1" applyAlignment="1" applyProtection="1">
      <alignment horizontal="left" vertical="center" shrinkToFit="1"/>
      <protection hidden="1"/>
    </xf>
    <xf numFmtId="0" fontId="12" fillId="0" borderId="20" xfId="78" applyFont="1" applyFill="1" applyBorder="1" applyAlignment="1" applyProtection="1" quotePrefix="1">
      <alignment horizontal="center" vertical="center"/>
      <protection hidden="1"/>
    </xf>
    <xf numFmtId="0" fontId="12" fillId="0" borderId="21" xfId="78" applyFont="1" applyFill="1" applyBorder="1" applyAlignment="1" applyProtection="1" quotePrefix="1">
      <alignment horizontal="center" vertical="center"/>
      <protection hidden="1"/>
    </xf>
    <xf numFmtId="0" fontId="11" fillId="0" borderId="0" xfId="78" applyFont="1" applyFill="1" applyBorder="1" applyAlignment="1" applyProtection="1" quotePrefix="1">
      <alignment horizontal="center"/>
      <protection hidden="1"/>
    </xf>
    <xf numFmtId="0" fontId="11" fillId="0" borderId="27" xfId="78" applyFont="1" applyFill="1" applyBorder="1" applyAlignment="1" applyProtection="1" quotePrefix="1">
      <alignment horizontal="center"/>
      <protection hidden="1"/>
    </xf>
    <xf numFmtId="3" fontId="12" fillId="27" borderId="40" xfId="78" applyNumberFormat="1" applyFont="1" applyFill="1" applyBorder="1" applyAlignment="1" applyProtection="1" quotePrefix="1">
      <alignment horizontal="center"/>
      <protection hidden="1"/>
    </xf>
    <xf numFmtId="0" fontId="12" fillId="0" borderId="29" xfId="78" applyFont="1" applyFill="1" applyBorder="1" applyAlignment="1" applyProtection="1" quotePrefix="1">
      <alignment horizontal="center"/>
      <protection hidden="1"/>
    </xf>
    <xf numFmtId="0" fontId="12" fillId="0" borderId="30" xfId="78" applyFont="1" applyFill="1" applyBorder="1" applyAlignment="1" applyProtection="1" quotePrefix="1">
      <alignment horizontal="center"/>
      <protection hidden="1"/>
    </xf>
    <xf numFmtId="0" fontId="12" fillId="0" borderId="62" xfId="78" applyFont="1" applyFill="1" applyBorder="1" applyAlignment="1" applyProtection="1">
      <alignment horizontal="center" vertical="center" wrapText="1"/>
      <protection hidden="1"/>
    </xf>
    <xf numFmtId="0" fontId="12" fillId="0" borderId="71" xfId="78" applyFont="1" applyFill="1" applyBorder="1" applyAlignment="1" applyProtection="1">
      <alignment horizontal="center" vertical="center" wrapText="1"/>
      <protection hidden="1"/>
    </xf>
    <xf numFmtId="0" fontId="12" fillId="0" borderId="17" xfId="78" applyFont="1" applyFill="1" applyBorder="1" applyAlignment="1" applyProtection="1">
      <alignment horizontal="center" vertical="center" wrapText="1"/>
      <protection hidden="1"/>
    </xf>
    <xf numFmtId="0" fontId="12" fillId="0" borderId="20" xfId="78" applyFont="1" applyFill="1" applyBorder="1" applyAlignment="1" applyProtection="1">
      <alignment horizontal="center" vertical="center" wrapText="1"/>
      <protection hidden="1"/>
    </xf>
    <xf numFmtId="0" fontId="12" fillId="0" borderId="21" xfId="78" applyFont="1" applyFill="1" applyBorder="1" applyAlignment="1" applyProtection="1">
      <alignment horizontal="center" vertical="center" wrapText="1"/>
      <protection hidden="1"/>
    </xf>
    <xf numFmtId="0" fontId="11" fillId="0" borderId="24" xfId="78" applyFont="1" applyFill="1" applyBorder="1" applyAlignment="1" applyProtection="1">
      <alignment horizontal="center" vertical="center"/>
      <protection hidden="1"/>
    </xf>
    <xf numFmtId="0" fontId="11" fillId="0" borderId="18" xfId="78" applyFont="1" applyFill="1" applyBorder="1" applyAlignment="1" applyProtection="1">
      <alignment horizontal="center" vertical="center"/>
      <protection hidden="1"/>
    </xf>
    <xf numFmtId="0" fontId="12" fillId="0" borderId="24" xfId="78" applyFont="1" applyFill="1" applyBorder="1" applyAlignment="1" applyProtection="1">
      <alignment horizontal="center" vertical="center" wrapText="1"/>
      <protection hidden="1"/>
    </xf>
    <xf numFmtId="0" fontId="12" fillId="0" borderId="18" xfId="78" applyFont="1" applyFill="1" applyBorder="1" applyAlignment="1" applyProtection="1">
      <alignment horizontal="center" vertical="center" wrapText="1"/>
      <protection hidden="1"/>
    </xf>
    <xf numFmtId="0" fontId="12" fillId="0" borderId="53" xfId="78" applyFont="1" applyFill="1" applyBorder="1" applyAlignment="1" applyProtection="1">
      <alignment horizontal="center" vertical="center" wrapText="1"/>
      <protection hidden="1"/>
    </xf>
    <xf numFmtId="0" fontId="10" fillId="0" borderId="18" xfId="78" applyFont="1" applyFill="1" applyBorder="1" applyAlignment="1" applyProtection="1">
      <alignment horizontal="center" vertical="center"/>
      <protection hidden="1"/>
    </xf>
    <xf numFmtId="0" fontId="10" fillId="0" borderId="53" xfId="78" applyFont="1" applyFill="1" applyBorder="1" applyAlignment="1" applyProtection="1">
      <alignment horizontal="center" vertical="center"/>
      <protection hidden="1"/>
    </xf>
    <xf numFmtId="0" fontId="2" fillId="0" borderId="21" xfId="78" applyFont="1" applyFill="1" applyBorder="1" applyAlignment="1" applyProtection="1">
      <alignment horizontal="center" vertical="center"/>
      <protection hidden="1"/>
    </xf>
    <xf numFmtId="0" fontId="2" fillId="0" borderId="22" xfId="78" applyFont="1" applyFill="1" applyBorder="1" applyAlignment="1" applyProtection="1">
      <alignment horizontal="center" vertical="center"/>
      <protection hidden="1"/>
    </xf>
    <xf numFmtId="0" fontId="12" fillId="0" borderId="13" xfId="78" applyFont="1" applyFill="1" applyBorder="1" applyAlignment="1" applyProtection="1">
      <alignment horizontal="center" vertical="center"/>
      <protection hidden="1"/>
    </xf>
    <xf numFmtId="0" fontId="2" fillId="0" borderId="35" xfId="78" applyFont="1" applyFill="1" applyBorder="1" applyAlignment="1" applyProtection="1">
      <alignment horizontal="center"/>
      <protection hidden="1"/>
    </xf>
    <xf numFmtId="0" fontId="2" fillId="0" borderId="85" xfId="78" applyFont="1" applyFill="1" applyBorder="1" applyAlignment="1" applyProtection="1" quotePrefix="1">
      <alignment horizontal="center" vertical="center" wrapText="1"/>
      <protection hidden="1"/>
    </xf>
    <xf numFmtId="0" fontId="2" fillId="0" borderId="55" xfId="78" applyFont="1" applyFill="1" applyBorder="1" applyAlignment="1" applyProtection="1" quotePrefix="1">
      <alignment horizontal="center" vertical="center" wrapText="1"/>
      <protection hidden="1"/>
    </xf>
    <xf numFmtId="0" fontId="2" fillId="0" borderId="57" xfId="78" applyFont="1" applyFill="1" applyBorder="1" applyAlignment="1" applyProtection="1" quotePrefix="1">
      <alignment horizontal="center" vertical="center" wrapText="1"/>
      <protection hidden="1"/>
    </xf>
    <xf numFmtId="167" fontId="11" fillId="0" borderId="45" xfId="78" applyNumberFormat="1" applyFont="1" applyFill="1" applyBorder="1" applyAlignment="1" applyProtection="1">
      <alignment horizontal="center" shrinkToFit="1"/>
      <protection hidden="1"/>
    </xf>
    <xf numFmtId="167" fontId="11" fillId="0" borderId="32" xfId="78" applyNumberFormat="1" applyFont="1" applyFill="1" applyBorder="1" applyAlignment="1" applyProtection="1">
      <alignment horizontal="center" shrinkToFit="1"/>
      <protection hidden="1"/>
    </xf>
    <xf numFmtId="167" fontId="11" fillId="0" borderId="33" xfId="78" applyNumberFormat="1" applyFont="1" applyFill="1" applyBorder="1" applyAlignment="1" applyProtection="1">
      <alignment horizontal="center" shrinkToFit="1"/>
      <protection hidden="1"/>
    </xf>
    <xf numFmtId="0" fontId="12" fillId="0" borderId="62" xfId="78" applyFont="1" applyFill="1" applyBorder="1" applyAlignment="1" applyProtection="1">
      <alignment horizontal="center" vertical="center"/>
      <protection hidden="1"/>
    </xf>
    <xf numFmtId="0" fontId="12" fillId="0" borderId="71" xfId="78" applyFont="1" applyFill="1" applyBorder="1" applyAlignment="1" applyProtection="1">
      <alignment horizontal="center" vertical="center"/>
      <protection hidden="1"/>
    </xf>
    <xf numFmtId="0" fontId="2" fillId="0" borderId="86" xfId="78" applyFont="1" applyFill="1" applyBorder="1" applyAlignment="1" applyProtection="1">
      <alignment horizontal="center" vertical="center" wrapText="1"/>
      <protection hidden="1"/>
    </xf>
    <xf numFmtId="0" fontId="2" fillId="0" borderId="87" xfId="78" applyFont="1" applyFill="1" applyBorder="1" applyAlignment="1" applyProtection="1" quotePrefix="1">
      <alignment horizontal="center" vertical="center" wrapText="1"/>
      <protection hidden="1"/>
    </xf>
    <xf numFmtId="0" fontId="12" fillId="0" borderId="34" xfId="78" applyFont="1" applyFill="1" applyBorder="1" applyAlignment="1" applyProtection="1">
      <alignment horizontal="center" vertical="center"/>
      <protection hidden="1"/>
    </xf>
    <xf numFmtId="0" fontId="12" fillId="0" borderId="32" xfId="78" applyFont="1" applyFill="1" applyBorder="1" applyAlignment="1" applyProtection="1">
      <alignment horizontal="center" vertical="center"/>
      <protection hidden="1"/>
    </xf>
    <xf numFmtId="4" fontId="11" fillId="0" borderId="68" xfId="78" applyNumberFormat="1" applyFont="1" applyFill="1" applyBorder="1" applyAlignment="1" applyProtection="1">
      <alignment horizontal="center" vertical="center"/>
      <protection hidden="1"/>
    </xf>
    <xf numFmtId="4" fontId="11" fillId="0" borderId="54" xfId="78" applyNumberFormat="1" applyFont="1" applyFill="1" applyBorder="1" applyAlignment="1" applyProtection="1">
      <alignment horizontal="center" vertical="center"/>
      <protection hidden="1"/>
    </xf>
    <xf numFmtId="4" fontId="11" fillId="0" borderId="37" xfId="78" applyNumberFormat="1" applyFont="1" applyFill="1" applyBorder="1" applyAlignment="1" applyProtection="1">
      <alignment horizontal="center" vertical="center"/>
      <protection hidden="1"/>
    </xf>
    <xf numFmtId="4" fontId="11" fillId="0" borderId="68" xfId="78" applyNumberFormat="1" applyFont="1" applyFill="1" applyBorder="1" applyAlignment="1" applyProtection="1">
      <alignment horizontal="right" vertical="center"/>
      <protection hidden="1"/>
    </xf>
    <xf numFmtId="4" fontId="11" fillId="0" borderId="54" xfId="78" applyNumberFormat="1" applyFont="1" applyFill="1" applyBorder="1" applyAlignment="1" applyProtection="1">
      <alignment horizontal="right" vertical="center"/>
      <protection hidden="1"/>
    </xf>
    <xf numFmtId="0" fontId="11" fillId="0" borderId="62" xfId="78" applyFont="1" applyFill="1" applyBorder="1" applyAlignment="1" applyProtection="1">
      <alignment horizontal="center"/>
      <protection hidden="1"/>
    </xf>
    <xf numFmtId="0" fontId="11" fillId="0" borderId="65" xfId="78" applyFont="1" applyFill="1" applyBorder="1" applyAlignment="1" applyProtection="1">
      <alignment horizontal="center"/>
      <protection hidden="1"/>
    </xf>
    <xf numFmtId="0" fontId="11" fillId="0" borderId="24" xfId="78" applyFont="1" applyFill="1" applyBorder="1" applyAlignment="1" applyProtection="1">
      <alignment horizontal="right" vertical="center"/>
      <protection hidden="1"/>
    </xf>
    <xf numFmtId="0" fontId="11" fillId="0" borderId="18" xfId="78" applyFont="1" applyFill="1" applyBorder="1" applyAlignment="1" applyProtection="1">
      <alignment horizontal="right" vertical="center"/>
      <protection hidden="1"/>
    </xf>
    <xf numFmtId="0" fontId="11" fillId="0" borderId="53" xfId="78" applyFont="1" applyFill="1" applyBorder="1" applyAlignment="1" applyProtection="1">
      <alignment horizontal="right" vertical="center"/>
      <protection hidden="1"/>
    </xf>
    <xf numFmtId="0" fontId="28" fillId="0" borderId="0" xfId="76" applyFont="1" applyFill="1" applyBorder="1" applyAlignment="1">
      <alignment horizontal="left" vertical="top" wrapText="1"/>
      <protection/>
    </xf>
    <xf numFmtId="0" fontId="30" fillId="27" borderId="0" xfId="76" applyFont="1" applyFill="1" applyBorder="1" applyAlignment="1">
      <alignment horizontal="left"/>
      <protection/>
    </xf>
    <xf numFmtId="0" fontId="30" fillId="27" borderId="27" xfId="76" applyFont="1" applyFill="1" applyBorder="1" applyAlignment="1">
      <alignment horizontal="left"/>
      <protection/>
    </xf>
    <xf numFmtId="167" fontId="30" fillId="27" borderId="39" xfId="76" applyNumberFormat="1" applyFont="1" applyFill="1" applyBorder="1" applyAlignment="1">
      <alignment horizontal="center"/>
      <protection/>
    </xf>
    <xf numFmtId="167" fontId="30" fillId="27" borderId="0" xfId="76" applyNumberFormat="1" applyFont="1" applyFill="1" applyBorder="1" applyAlignment="1">
      <alignment horizontal="center"/>
      <protection/>
    </xf>
    <xf numFmtId="167" fontId="30" fillId="27" borderId="27" xfId="76" applyNumberFormat="1" applyFont="1" applyFill="1" applyBorder="1" applyAlignment="1">
      <alignment horizontal="center"/>
      <protection/>
    </xf>
    <xf numFmtId="0" fontId="30" fillId="0" borderId="39" xfId="76" applyFont="1" applyFill="1" applyBorder="1" applyAlignment="1">
      <alignment horizontal="center"/>
      <protection/>
    </xf>
    <xf numFmtId="0" fontId="30" fillId="0" borderId="0" xfId="76" applyFont="1" applyFill="1" applyBorder="1" applyAlignment="1">
      <alignment horizontal="center"/>
      <protection/>
    </xf>
    <xf numFmtId="0" fontId="30" fillId="0" borderId="27" xfId="76" applyFont="1" applyFill="1" applyBorder="1" applyAlignment="1">
      <alignment horizontal="center"/>
      <protection/>
    </xf>
    <xf numFmtId="42" fontId="30" fillId="27" borderId="0" xfId="76" applyNumberFormat="1" applyFont="1" applyFill="1" applyBorder="1" applyAlignment="1">
      <alignment horizontal="left"/>
      <protection/>
    </xf>
    <xf numFmtId="0" fontId="30" fillId="0" borderId="0" xfId="76" applyFont="1" applyFill="1" applyBorder="1" applyAlignment="1">
      <alignment horizontal="left"/>
      <protection/>
    </xf>
    <xf numFmtId="0" fontId="30" fillId="0" borderId="27" xfId="76" applyFont="1" applyFill="1" applyBorder="1" applyAlignment="1">
      <alignment horizontal="left"/>
      <protection/>
    </xf>
    <xf numFmtId="3" fontId="30" fillId="27" borderId="0" xfId="76" applyNumberFormat="1" applyFont="1" applyFill="1" applyBorder="1" applyAlignment="1">
      <alignment horizontal="left"/>
      <protection/>
    </xf>
    <xf numFmtId="0" fontId="26" fillId="0" borderId="0" xfId="76" applyFont="1" applyFill="1" applyBorder="1" applyAlignment="1">
      <alignment horizontal="center" vertical="center"/>
      <protection/>
    </xf>
    <xf numFmtId="0" fontId="30" fillId="0" borderId="36" xfId="76" applyFont="1" applyFill="1" applyBorder="1" applyAlignment="1">
      <alignment horizontal="left" vertical="center"/>
      <protection/>
    </xf>
    <xf numFmtId="0" fontId="30" fillId="0" borderId="37" xfId="76" applyFont="1" applyFill="1" applyBorder="1" applyAlignment="1">
      <alignment horizontal="left" vertical="center"/>
      <protection/>
    </xf>
    <xf numFmtId="0" fontId="30" fillId="0" borderId="38" xfId="76" applyFont="1" applyFill="1" applyBorder="1" applyAlignment="1">
      <alignment horizontal="left" vertical="center"/>
      <protection/>
    </xf>
    <xf numFmtId="0" fontId="26" fillId="0" borderId="35" xfId="76" applyFont="1" applyFill="1" applyBorder="1" applyAlignment="1">
      <alignment horizontal="center" vertical="center" textRotation="90"/>
      <protection/>
    </xf>
    <xf numFmtId="0" fontId="26" fillId="0" borderId="46" xfId="76" applyFont="1" applyFill="1" applyBorder="1" applyAlignment="1">
      <alignment horizontal="center" vertical="center" textRotation="90"/>
      <protection/>
    </xf>
    <xf numFmtId="0" fontId="26" fillId="0" borderId="44" xfId="76" applyFont="1" applyFill="1" applyBorder="1" applyAlignment="1">
      <alignment horizontal="center" vertical="center" textRotation="90"/>
      <protection/>
    </xf>
    <xf numFmtId="0" fontId="30" fillId="0" borderId="45" xfId="76" applyNumberFormat="1" applyFont="1" applyFill="1" applyBorder="1" applyAlignment="1" quotePrefix="1">
      <alignment horizontal="left" wrapText="1"/>
      <protection/>
    </xf>
    <xf numFmtId="0" fontId="30" fillId="0" borderId="32" xfId="76" applyNumberFormat="1" applyFont="1" applyFill="1" applyBorder="1" applyAlignment="1" quotePrefix="1">
      <alignment horizontal="left" wrapText="1"/>
      <protection/>
    </xf>
    <xf numFmtId="0" fontId="30" fillId="0" borderId="33" xfId="76" applyNumberFormat="1" applyFont="1" applyFill="1" applyBorder="1" applyAlignment="1" quotePrefix="1">
      <alignment horizontal="left" wrapText="1"/>
      <protection/>
    </xf>
    <xf numFmtId="0" fontId="30" fillId="0" borderId="39" xfId="76" applyNumberFormat="1" applyFont="1" applyFill="1" applyBorder="1" applyAlignment="1" quotePrefix="1">
      <alignment horizontal="left" wrapText="1"/>
      <protection/>
    </xf>
    <xf numFmtId="0" fontId="30" fillId="0" borderId="0" xfId="76" applyNumberFormat="1" applyFont="1" applyFill="1" applyBorder="1" applyAlignment="1" quotePrefix="1">
      <alignment horizontal="left" wrapText="1"/>
      <protection/>
    </xf>
    <xf numFmtId="0" fontId="30" fillId="0" borderId="27" xfId="76" applyNumberFormat="1" applyFont="1" applyFill="1" applyBorder="1" applyAlignment="1" quotePrefix="1">
      <alignment horizontal="left" wrapText="1"/>
      <protection/>
    </xf>
    <xf numFmtId="0" fontId="30" fillId="27" borderId="40" xfId="76" applyFont="1" applyFill="1" applyBorder="1" applyAlignment="1">
      <alignment horizontal="center" vertical="center"/>
      <protection/>
    </xf>
    <xf numFmtId="0" fontId="30" fillId="27" borderId="29" xfId="76" applyFont="1" applyFill="1" applyBorder="1" applyAlignment="1">
      <alignment horizontal="center" vertical="center"/>
      <protection/>
    </xf>
    <xf numFmtId="0" fontId="30" fillId="27" borderId="30" xfId="76" applyFont="1" applyFill="1" applyBorder="1" applyAlignment="1">
      <alignment horizontal="center" vertical="center"/>
      <protection/>
    </xf>
    <xf numFmtId="0" fontId="30" fillId="0" borderId="36" xfId="76" applyFont="1" applyFill="1" applyBorder="1" applyAlignment="1">
      <alignment vertical="center" wrapText="1"/>
      <protection/>
    </xf>
    <xf numFmtId="0" fontId="30" fillId="0" borderId="37" xfId="76" applyFont="1" applyFill="1" applyBorder="1" applyAlignment="1">
      <alignment vertical="center"/>
      <protection/>
    </xf>
    <xf numFmtId="0" fontId="30" fillId="0" borderId="38" xfId="76" applyFont="1" applyFill="1" applyBorder="1" applyAlignment="1">
      <alignment vertical="center"/>
      <protection/>
    </xf>
    <xf numFmtId="14" fontId="30" fillId="27" borderId="36" xfId="76" applyNumberFormat="1" applyFont="1" applyFill="1" applyBorder="1" applyAlignment="1">
      <alignment horizontal="left" vertical="center"/>
      <protection/>
    </xf>
    <xf numFmtId="0" fontId="30" fillId="27" borderId="37" xfId="76" applyFont="1" applyFill="1" applyBorder="1" applyAlignment="1">
      <alignment horizontal="left" vertical="center"/>
      <protection/>
    </xf>
    <xf numFmtId="0" fontId="30" fillId="27" borderId="38" xfId="76" applyFont="1" applyFill="1" applyBorder="1" applyAlignment="1">
      <alignment horizontal="left" vertical="center"/>
      <protection/>
    </xf>
    <xf numFmtId="4" fontId="30" fillId="27" borderId="36" xfId="76" applyNumberFormat="1" applyFont="1" applyFill="1" applyBorder="1" applyAlignment="1">
      <alignment horizontal="right" vertical="center"/>
      <protection/>
    </xf>
    <xf numFmtId="0" fontId="30" fillId="27" borderId="37" xfId="76" applyFont="1" applyFill="1" applyBorder="1" applyAlignment="1">
      <alignment horizontal="right" vertical="center"/>
      <protection/>
    </xf>
    <xf numFmtId="0" fontId="30" fillId="27" borderId="37" xfId="76" applyFont="1" applyFill="1" applyBorder="1" applyAlignment="1">
      <alignment horizontal="center" vertical="center"/>
      <protection/>
    </xf>
    <xf numFmtId="3" fontId="30" fillId="27" borderId="0" xfId="76" applyNumberFormat="1" applyFont="1" applyFill="1" applyBorder="1" applyAlignment="1">
      <alignment horizontal="left" shrinkToFit="1"/>
      <protection/>
    </xf>
    <xf numFmtId="3" fontId="30" fillId="27" borderId="27" xfId="76" applyNumberFormat="1" applyFont="1" applyFill="1" applyBorder="1" applyAlignment="1">
      <alignment horizontal="left" shrinkToFit="1"/>
      <protection/>
    </xf>
    <xf numFmtId="0" fontId="30" fillId="27" borderId="36" xfId="76" applyFont="1" applyFill="1" applyBorder="1" applyAlignment="1">
      <alignment horizontal="left" vertical="center"/>
      <protection/>
    </xf>
    <xf numFmtId="171" fontId="30" fillId="27" borderId="37" xfId="76" applyNumberFormat="1" applyFont="1" applyFill="1" applyBorder="1" applyAlignment="1">
      <alignment horizontal="center" vertical="center"/>
      <protection/>
    </xf>
    <xf numFmtId="164" fontId="30" fillId="27" borderId="36" xfId="78" applyNumberFormat="1" applyFont="1" applyFill="1" applyBorder="1" applyAlignment="1" applyProtection="1" quotePrefix="1">
      <alignment horizontal="left" vertical="center"/>
      <protection hidden="1"/>
    </xf>
    <xf numFmtId="164" fontId="30" fillId="27" borderId="37" xfId="78" applyNumberFormat="1" applyFont="1" applyFill="1" applyBorder="1" applyAlignment="1" applyProtection="1" quotePrefix="1">
      <alignment horizontal="left" vertical="center"/>
      <protection hidden="1"/>
    </xf>
    <xf numFmtId="164" fontId="30" fillId="27" borderId="38" xfId="78" applyNumberFormat="1" applyFont="1" applyFill="1" applyBorder="1" applyAlignment="1" applyProtection="1" quotePrefix="1">
      <alignment horizontal="left" vertical="center"/>
      <protection hidden="1"/>
    </xf>
    <xf numFmtId="0" fontId="0" fillId="0" borderId="39" xfId="52" applyFont="1" applyBorder="1" applyAlignment="1">
      <alignment horizontal="center"/>
      <protection/>
    </xf>
    <xf numFmtId="0" fontId="0" fillId="0" borderId="0" xfId="52" applyFont="1" applyBorder="1" applyAlignment="1">
      <alignment horizontal="center"/>
      <protection/>
    </xf>
    <xf numFmtId="0" fontId="0" fillId="54" borderId="59" xfId="52" applyFont="1" applyFill="1" applyBorder="1" applyAlignment="1">
      <alignment horizontal="left"/>
      <protection/>
    </xf>
    <xf numFmtId="0" fontId="0" fillId="54" borderId="66" xfId="52" applyFill="1" applyBorder="1" applyAlignment="1">
      <alignment horizontal="left"/>
      <protection/>
    </xf>
    <xf numFmtId="0" fontId="0" fillId="54" borderId="85" xfId="52" applyFill="1" applyBorder="1" applyAlignment="1">
      <alignment horizontal="left"/>
      <protection/>
    </xf>
    <xf numFmtId="0" fontId="0" fillId="0" borderId="80" xfId="52" applyFont="1" applyBorder="1" applyAlignment="1">
      <alignment horizontal="left"/>
      <protection/>
    </xf>
    <xf numFmtId="0" fontId="0" fillId="0" borderId="66" xfId="52" applyBorder="1" applyAlignment="1">
      <alignment horizontal="left"/>
      <protection/>
    </xf>
    <xf numFmtId="0" fontId="0" fillId="0" borderId="49" xfId="52" applyBorder="1" applyAlignment="1">
      <alignment horizontal="left"/>
      <protection/>
    </xf>
    <xf numFmtId="0" fontId="0" fillId="54" borderId="68" xfId="52" applyFont="1" applyFill="1" applyBorder="1" applyAlignment="1">
      <alignment horizontal="left"/>
      <protection/>
    </xf>
    <xf numFmtId="0" fontId="0" fillId="54" borderId="37" xfId="52" applyFill="1" applyBorder="1" applyAlignment="1">
      <alignment horizontal="left"/>
      <protection/>
    </xf>
    <xf numFmtId="0" fontId="0" fillId="54" borderId="38" xfId="52" applyFill="1" applyBorder="1" applyAlignment="1">
      <alignment horizontal="left"/>
      <protection/>
    </xf>
    <xf numFmtId="0" fontId="0" fillId="0" borderId="36" xfId="52" applyBorder="1" applyAlignment="1">
      <alignment horizontal="left"/>
      <protection/>
    </xf>
    <xf numFmtId="0" fontId="0" fillId="0" borderId="37" xfId="52" applyBorder="1" applyAlignment="1">
      <alignment horizontal="left"/>
      <protection/>
    </xf>
    <xf numFmtId="0" fontId="0" fillId="0" borderId="54" xfId="52" applyBorder="1" applyAlignment="1">
      <alignment horizontal="left"/>
      <protection/>
    </xf>
    <xf numFmtId="14" fontId="0" fillId="0" borderId="36" xfId="52" applyNumberFormat="1" applyBorder="1" applyAlignment="1">
      <alignment horizontal="left"/>
      <protection/>
    </xf>
    <xf numFmtId="0" fontId="0" fillId="54" borderId="62" xfId="52" applyFont="1" applyFill="1" applyBorder="1" applyAlignment="1">
      <alignment horizontal="left"/>
      <protection/>
    </xf>
    <xf numFmtId="0" fontId="0" fillId="54" borderId="71" xfId="52" applyFill="1" applyBorder="1" applyAlignment="1">
      <alignment horizontal="left"/>
      <protection/>
    </xf>
    <xf numFmtId="0" fontId="0" fillId="54" borderId="55" xfId="52" applyFill="1" applyBorder="1" applyAlignment="1">
      <alignment horizontal="left"/>
      <protection/>
    </xf>
    <xf numFmtId="0" fontId="0" fillId="0" borderId="48" xfId="52" applyBorder="1" applyAlignment="1">
      <alignment horizontal="left"/>
      <protection/>
    </xf>
    <xf numFmtId="0" fontId="0" fillId="0" borderId="71" xfId="52" applyBorder="1" applyAlignment="1">
      <alignment horizontal="left"/>
      <protection/>
    </xf>
    <xf numFmtId="0" fontId="0" fillId="0" borderId="65" xfId="52" applyBorder="1" applyAlignment="1">
      <alignment horizontal="left"/>
      <protection/>
    </xf>
    <xf numFmtId="0" fontId="0" fillId="59" borderId="48" xfId="52" applyFill="1" applyBorder="1" applyAlignment="1">
      <alignment horizontal="left"/>
      <protection/>
    </xf>
    <xf numFmtId="0" fontId="0" fillId="59" borderId="71" xfId="52" applyFill="1" applyBorder="1" applyAlignment="1">
      <alignment horizontal="left"/>
      <protection/>
    </xf>
    <xf numFmtId="0" fontId="0" fillId="59" borderId="65" xfId="52" applyFill="1" applyBorder="1" applyAlignment="1">
      <alignment horizontal="left"/>
      <protection/>
    </xf>
    <xf numFmtId="0" fontId="0" fillId="54" borderId="35" xfId="52" applyFont="1" applyFill="1" applyBorder="1" applyAlignment="1">
      <alignment horizontal="center" vertical="center" wrapText="1"/>
      <protection/>
    </xf>
    <xf numFmtId="0" fontId="0" fillId="54" borderId="44" xfId="52" applyFill="1" applyBorder="1" applyAlignment="1">
      <alignment horizontal="center" vertical="center" wrapText="1"/>
      <protection/>
    </xf>
    <xf numFmtId="0" fontId="0" fillId="54" borderId="36" xfId="52" applyFont="1" applyFill="1" applyBorder="1" applyAlignment="1">
      <alignment horizontal="center"/>
      <protection/>
    </xf>
    <xf numFmtId="0" fontId="0" fillId="54" borderId="37" xfId="52" applyFill="1" applyBorder="1" applyAlignment="1">
      <alignment horizontal="center"/>
      <protection/>
    </xf>
    <xf numFmtId="0" fontId="0" fillId="54" borderId="38" xfId="52" applyFill="1" applyBorder="1" applyAlignment="1">
      <alignment horizontal="center"/>
      <protection/>
    </xf>
    <xf numFmtId="0" fontId="0" fillId="54" borderId="14" xfId="52" applyFont="1" applyFill="1" applyBorder="1" applyAlignment="1">
      <alignment horizontal="center"/>
      <protection/>
    </xf>
    <xf numFmtId="0" fontId="0" fillId="54" borderId="14" xfId="52" applyFill="1" applyBorder="1" applyAlignment="1">
      <alignment horizontal="center"/>
      <protection/>
    </xf>
    <xf numFmtId="0" fontId="0" fillId="54" borderId="14" xfId="52" applyFont="1" applyFill="1" applyBorder="1" applyAlignment="1">
      <alignment horizontal="center" vertical="center" wrapText="1"/>
      <protection/>
    </xf>
    <xf numFmtId="0" fontId="0" fillId="54" borderId="36" xfId="52" applyFont="1" applyFill="1" applyBorder="1" applyAlignment="1">
      <alignment horizontal="center" vertical="center" wrapText="1"/>
      <protection/>
    </xf>
    <xf numFmtId="0" fontId="0" fillId="54" borderId="38" xfId="52" applyFill="1" applyBorder="1" applyAlignment="1">
      <alignment horizontal="center" vertical="center" wrapText="1"/>
      <protection/>
    </xf>
    <xf numFmtId="0" fontId="0" fillId="54" borderId="36" xfId="52" applyFont="1" applyFill="1" applyBorder="1" applyAlignment="1">
      <alignment horizontal="center" vertical="center"/>
      <protection/>
    </xf>
    <xf numFmtId="0" fontId="0" fillId="54" borderId="37" xfId="52" applyFill="1" applyBorder="1" applyAlignment="1">
      <alignment horizontal="center" vertical="center"/>
      <protection/>
    </xf>
    <xf numFmtId="0" fontId="0" fillId="54" borderId="38" xfId="52" applyFill="1" applyBorder="1" applyAlignment="1">
      <alignment horizontal="center" vertical="center"/>
      <protection/>
    </xf>
    <xf numFmtId="0" fontId="0" fillId="54" borderId="37" xfId="52" applyFont="1" applyFill="1" applyBorder="1" applyAlignment="1">
      <alignment horizontal="center" vertical="center"/>
      <protection/>
    </xf>
    <xf numFmtId="0" fontId="0" fillId="54" borderId="38" xfId="52" applyFont="1" applyFill="1" applyBorder="1" applyAlignment="1">
      <alignment horizontal="center" vertical="center"/>
      <protection/>
    </xf>
    <xf numFmtId="1" fontId="0" fillId="0" borderId="14" xfId="52" applyNumberFormat="1" applyBorder="1" applyAlignment="1">
      <alignment horizontal="center"/>
      <protection/>
    </xf>
    <xf numFmtId="0" fontId="0" fillId="59" borderId="14" xfId="52" applyFill="1" applyBorder="1" applyAlignment="1">
      <alignment horizontal="center"/>
      <protection/>
    </xf>
    <xf numFmtId="0" fontId="0" fillId="0" borderId="45" xfId="52" applyBorder="1" applyAlignment="1">
      <alignment horizontal="left"/>
      <protection/>
    </xf>
    <xf numFmtId="0" fontId="0" fillId="0" borderId="32" xfId="52" applyBorder="1" applyAlignment="1">
      <alignment horizontal="left"/>
      <protection/>
    </xf>
    <xf numFmtId="0" fontId="0" fillId="0" borderId="33" xfId="52" applyBorder="1" applyAlignment="1">
      <alignment horizontal="left"/>
      <protection/>
    </xf>
    <xf numFmtId="0" fontId="0" fillId="0" borderId="14" xfId="52" applyBorder="1" applyAlignment="1">
      <alignment horizontal="left"/>
      <protection/>
    </xf>
    <xf numFmtId="0" fontId="0" fillId="0" borderId="14" xfId="52" applyBorder="1" applyAlignment="1">
      <alignment/>
      <protection/>
    </xf>
    <xf numFmtId="4" fontId="0" fillId="0" borderId="14" xfId="52" applyNumberFormat="1" applyBorder="1" applyAlignment="1">
      <alignment horizontal="right"/>
      <protection/>
    </xf>
    <xf numFmtId="0" fontId="0" fillId="0" borderId="14" xfId="52" applyBorder="1" applyAlignment="1">
      <alignment horizontal="center"/>
      <protection/>
    </xf>
    <xf numFmtId="0" fontId="0" fillId="55" borderId="0" xfId="52" applyFont="1" applyFill="1" applyBorder="1" applyAlignment="1">
      <alignment horizontal="center"/>
      <protection/>
    </xf>
    <xf numFmtId="0" fontId="0" fillId="55" borderId="0" xfId="52" applyFill="1" applyBorder="1" applyAlignment="1">
      <alignment horizontal="center"/>
      <protection/>
    </xf>
    <xf numFmtId="0" fontId="0" fillId="0" borderId="32" xfId="52" applyBorder="1" applyAlignment="1">
      <alignment horizontal="center"/>
      <protection/>
    </xf>
    <xf numFmtId="0" fontId="51" fillId="0" borderId="0" xfId="52" applyFont="1" applyBorder="1" applyAlignment="1">
      <alignment horizontal="center"/>
      <protection/>
    </xf>
    <xf numFmtId="0" fontId="0" fillId="0" borderId="0" xfId="52" applyBorder="1" applyAlignment="1">
      <alignment horizontal="left"/>
      <protection/>
    </xf>
    <xf numFmtId="14" fontId="0" fillId="55" borderId="0" xfId="52" applyNumberFormat="1" applyFont="1" applyFill="1" applyBorder="1" applyAlignment="1">
      <alignment horizontal="center"/>
      <protection/>
    </xf>
  </cellXfs>
  <cellStyles count="8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uro" xfId="42"/>
    <cellStyle name="Euro 2" xfId="43"/>
    <cellStyle name="Giriş" xfId="44"/>
    <cellStyle name="Hesaplama" xfId="45"/>
    <cellStyle name="İşaretli Hücre" xfId="46"/>
    <cellStyle name="İyi" xfId="47"/>
    <cellStyle name="Hyperlink" xfId="48"/>
    <cellStyle name="Köprü 2" xfId="49"/>
    <cellStyle name="Kötü" xfId="50"/>
    <cellStyle name="Normal 10" xfId="51"/>
    <cellStyle name="Normal 11" xfId="52"/>
    <cellStyle name="Normal 2" xfId="53"/>
    <cellStyle name="Normal 2 2" xfId="54"/>
    <cellStyle name="Normal 2 3" xfId="55"/>
    <cellStyle name="Normal 2_Kitap2" xfId="56"/>
    <cellStyle name="Normal 3" xfId="57"/>
    <cellStyle name="Normal 4" xfId="58"/>
    <cellStyle name="Normal 5" xfId="59"/>
    <cellStyle name="Normal 6" xfId="60"/>
    <cellStyle name="Normal 7" xfId="61"/>
    <cellStyle name="Normal 8" xfId="62"/>
    <cellStyle name="Normal 9" xfId="63"/>
    <cellStyle name="Normal 9 2" xfId="64"/>
    <cellStyle name="Normal 9_PERSONEL İŞLERİ 2008" xfId="65"/>
    <cellStyle name="Normal_BANKA LİSTESİ YENİ" xfId="66"/>
    <cellStyle name="Normal_BİLGİLER2004" xfId="67"/>
    <cellStyle name="Normal_ÇEŞİTLİÖDEMELERBRD" xfId="68"/>
    <cellStyle name="Normal_EMEKLİLİKBELGELERİ" xfId="69"/>
    <cellStyle name="Normal_Fark_2011_9" xfId="70"/>
    <cellStyle name="Normal_GKBMY  Ekleri (1-25)" xfId="71"/>
    <cellStyle name="Normal_Kopyası Fark_2011_8" xfId="72"/>
    <cellStyle name="Normal_MENÜYENİ" xfId="73"/>
    <cellStyle name="Normal_MYHBY ekleri seçilmiş" xfId="74"/>
    <cellStyle name="Normal_Personel" xfId="75"/>
    <cellStyle name="Normal_PYÖDEME2010-1" xfId="76"/>
    <cellStyle name="Normal_Rehabilitasyon_Odeme" xfId="77"/>
    <cellStyle name="Normal_TMVE_SIF" xfId="78"/>
    <cellStyle name="Normal_YOLLUKV4" xfId="79"/>
    <cellStyle name="Not" xfId="80"/>
    <cellStyle name="Nötr" xfId="81"/>
    <cellStyle name="Currency" xfId="82"/>
    <cellStyle name="Currency [0]" xfId="83"/>
    <cellStyle name="Stil 1" xfId="84"/>
    <cellStyle name="Stil 2" xfId="85"/>
    <cellStyle name="Toplam" xfId="86"/>
    <cellStyle name="Uyarı Metni" xfId="87"/>
    <cellStyle name="Comma" xfId="88"/>
    <cellStyle name="Virgül [0]_BİLGİLER boş" xfId="89"/>
    <cellStyle name="Vurgu1" xfId="90"/>
    <cellStyle name="Vurgu2" xfId="91"/>
    <cellStyle name="Vurgu3" xfId="92"/>
    <cellStyle name="Vurgu4" xfId="93"/>
    <cellStyle name="Vurgu5" xfId="94"/>
    <cellStyle name="Vurgu6" xfId="95"/>
    <cellStyle name="Percent" xfId="96"/>
    <cellStyle name="Yüzde 2" xfId="97"/>
  </cellStyles>
  <dxfs count="5">
    <dxf>
      <font>
        <color indexed="10"/>
      </font>
      <fill>
        <patternFill>
          <bgColor indexed="13"/>
        </patternFill>
      </fill>
    </dxf>
    <dxf>
      <fill>
        <patternFill>
          <fgColor indexed="40"/>
          <bgColor indexed="40"/>
        </patternFill>
      </fill>
    </dxf>
    <dxf>
      <font>
        <color indexed="10"/>
      </font>
      <fill>
        <patternFill>
          <bgColor indexed="13"/>
        </patternFill>
      </fill>
    </dxf>
    <dxf>
      <fill>
        <patternFill>
          <fgColor indexed="40"/>
          <bgColor indexed="40"/>
        </patternFill>
      </fill>
    </dxf>
    <dxf>
      <fill>
        <patternFill>
          <fgColor indexed="40"/>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8.emf" /><Relationship Id="rId3" Type="http://schemas.openxmlformats.org/officeDocument/2006/relationships/image" Target="../media/image11.png" /><Relationship Id="rId4" Type="http://schemas.openxmlformats.org/officeDocument/2006/relationships/image" Target="../media/image10.png" /><Relationship Id="rId5"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2</xdr:row>
      <xdr:rowOff>85725</xdr:rowOff>
    </xdr:from>
    <xdr:to>
      <xdr:col>34</xdr:col>
      <xdr:colOff>171450</xdr:colOff>
      <xdr:row>3</xdr:row>
      <xdr:rowOff>114300</xdr:rowOff>
    </xdr:to>
    <xdr:sp macro="[0]!MENÜ">
      <xdr:nvSpPr>
        <xdr:cNvPr id="1" name="Texte 1"/>
        <xdr:cNvSpPr>
          <a:spLocks/>
        </xdr:cNvSpPr>
      </xdr:nvSpPr>
      <xdr:spPr>
        <a:xfrm>
          <a:off x="10229850" y="561975"/>
          <a:ext cx="1181100" cy="2762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142875</xdr:rowOff>
    </xdr:from>
    <xdr:to>
      <xdr:col>9</xdr:col>
      <xdr:colOff>257175</xdr:colOff>
      <xdr:row>2</xdr:row>
      <xdr:rowOff>257175</xdr:rowOff>
    </xdr:to>
    <xdr:sp macro="[0]!MENÜ">
      <xdr:nvSpPr>
        <xdr:cNvPr id="1" name="Texte 1"/>
        <xdr:cNvSpPr>
          <a:spLocks/>
        </xdr:cNvSpPr>
      </xdr:nvSpPr>
      <xdr:spPr>
        <a:xfrm>
          <a:off x="6838950" y="304800"/>
          <a:ext cx="1114425" cy="2762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7</xdr:col>
      <xdr:colOff>371475</xdr:colOff>
      <xdr:row>6</xdr:row>
      <xdr:rowOff>28575</xdr:rowOff>
    </xdr:from>
    <xdr:to>
      <xdr:col>9</xdr:col>
      <xdr:colOff>295275</xdr:colOff>
      <xdr:row>7</xdr:row>
      <xdr:rowOff>47625</xdr:rowOff>
    </xdr:to>
    <xdr:sp macro="[0]!Dilekce">
      <xdr:nvSpPr>
        <xdr:cNvPr id="2" name="AutoShape 17"/>
        <xdr:cNvSpPr>
          <a:spLocks/>
        </xdr:cNvSpPr>
      </xdr:nvSpPr>
      <xdr:spPr>
        <a:xfrm>
          <a:off x="6848475" y="1628775"/>
          <a:ext cx="1143000" cy="276225"/>
        </a:xfrm>
        <a:prstGeom prst="roundRect">
          <a:avLst>
            <a:gd name="adj" fmla="val 0"/>
          </a:avLst>
        </a:prstGeom>
        <a:gradFill rotWithShape="1">
          <a:gsLst>
            <a:gs pos="0">
              <a:srgbClr val="FF0000"/>
            </a:gs>
            <a:gs pos="100000">
              <a:srgbClr val="750000"/>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DİLEKÇE &gt;&gt;</a:t>
          </a:r>
        </a:p>
      </xdr:txBody>
    </xdr:sp>
    <xdr:clientData fPrintsWithSheet="0"/>
  </xdr:twoCellAnchor>
  <xdr:twoCellAnchor editAs="oneCell">
    <xdr:from>
      <xdr:col>7</xdr:col>
      <xdr:colOff>352425</xdr:colOff>
      <xdr:row>3</xdr:row>
      <xdr:rowOff>47625</xdr:rowOff>
    </xdr:from>
    <xdr:to>
      <xdr:col>9</xdr:col>
      <xdr:colOff>238125</xdr:colOff>
      <xdr:row>4</xdr:row>
      <xdr:rowOff>57150</xdr:rowOff>
    </xdr:to>
    <xdr:pic>
      <xdr:nvPicPr>
        <xdr:cNvPr id="3" name="CommandButton1"/>
        <xdr:cNvPicPr preferRelativeResize="1">
          <a:picLocks noChangeAspect="1"/>
        </xdr:cNvPicPr>
      </xdr:nvPicPr>
      <xdr:blipFill>
        <a:blip r:embed="rId1"/>
        <a:stretch>
          <a:fillRect/>
        </a:stretch>
      </xdr:blipFill>
      <xdr:spPr>
        <a:xfrm>
          <a:off x="6829425" y="742950"/>
          <a:ext cx="1104900" cy="342900"/>
        </a:xfrm>
        <a:prstGeom prst="rect">
          <a:avLst/>
        </a:prstGeom>
        <a:noFill/>
        <a:ln w="1" cmpd="sng">
          <a:noFill/>
        </a:ln>
      </xdr:spPr>
    </xdr:pic>
    <xdr:clientData fPrintsWithSheet="0"/>
  </xdr:twoCellAnchor>
  <xdr:twoCellAnchor editAs="oneCell">
    <xdr:from>
      <xdr:col>7</xdr:col>
      <xdr:colOff>371475</xdr:colOff>
      <xdr:row>4</xdr:row>
      <xdr:rowOff>104775</xdr:rowOff>
    </xdr:from>
    <xdr:to>
      <xdr:col>9</xdr:col>
      <xdr:colOff>238125</xdr:colOff>
      <xdr:row>5</xdr:row>
      <xdr:rowOff>161925</xdr:rowOff>
    </xdr:to>
    <xdr:pic>
      <xdr:nvPicPr>
        <xdr:cNvPr id="4" name="CommandButton2"/>
        <xdr:cNvPicPr preferRelativeResize="1">
          <a:picLocks noChangeAspect="1"/>
        </xdr:cNvPicPr>
      </xdr:nvPicPr>
      <xdr:blipFill>
        <a:blip r:embed="rId2"/>
        <a:stretch>
          <a:fillRect/>
        </a:stretch>
      </xdr:blipFill>
      <xdr:spPr>
        <a:xfrm>
          <a:off x="6848475" y="1133475"/>
          <a:ext cx="1085850" cy="3333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1200150</xdr:colOff>
      <xdr:row>2</xdr:row>
      <xdr:rowOff>238125</xdr:rowOff>
    </xdr:from>
    <xdr:to>
      <xdr:col>21</xdr:col>
      <xdr:colOff>2152650</xdr:colOff>
      <xdr:row>4</xdr:row>
      <xdr:rowOff>104775</xdr:rowOff>
    </xdr:to>
    <xdr:sp macro="[0]!MENÜ">
      <xdr:nvSpPr>
        <xdr:cNvPr id="1" name="Texte 1"/>
        <xdr:cNvSpPr>
          <a:spLocks/>
        </xdr:cNvSpPr>
      </xdr:nvSpPr>
      <xdr:spPr>
        <a:xfrm>
          <a:off x="7553325" y="238125"/>
          <a:ext cx="952500" cy="361950"/>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22</xdr:col>
      <xdr:colOff>361950</xdr:colOff>
      <xdr:row>8</xdr:row>
      <xdr:rowOff>76200</xdr:rowOff>
    </xdr:from>
    <xdr:to>
      <xdr:col>24</xdr:col>
      <xdr:colOff>209550</xdr:colOff>
      <xdr:row>9</xdr:row>
      <xdr:rowOff>171450</xdr:rowOff>
    </xdr:to>
    <xdr:sp macro="[0]!yazdır">
      <xdr:nvSpPr>
        <xdr:cNvPr id="2" name="AutoShape 96"/>
        <xdr:cNvSpPr>
          <a:spLocks/>
        </xdr:cNvSpPr>
      </xdr:nvSpPr>
      <xdr:spPr>
        <a:xfrm>
          <a:off x="9086850" y="1333500"/>
          <a:ext cx="1066800" cy="285750"/>
        </a:xfrm>
        <a:prstGeom prst="roundRect">
          <a:avLst>
            <a:gd name="adj" fmla="val 0"/>
          </a:avLst>
        </a:prstGeom>
        <a:solidFill>
          <a:srgbClr val="993366"/>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 Yazdır</a:t>
          </a:r>
        </a:p>
      </xdr:txBody>
    </xdr:sp>
    <xdr:clientData/>
  </xdr:twoCellAnchor>
  <xdr:oneCellAnchor>
    <xdr:from>
      <xdr:col>0</xdr:col>
      <xdr:colOff>276225</xdr:colOff>
      <xdr:row>25</xdr:row>
      <xdr:rowOff>38100</xdr:rowOff>
    </xdr:from>
    <xdr:ext cx="5810250" cy="933450"/>
    <xdr:sp>
      <xdr:nvSpPr>
        <xdr:cNvPr id="3" name="3 Dikdörtgen"/>
        <xdr:cNvSpPr>
          <a:spLocks/>
        </xdr:cNvSpPr>
      </xdr:nvSpPr>
      <xdr:spPr>
        <a:xfrm>
          <a:off x="276225" y="4076700"/>
          <a:ext cx="5810250" cy="933450"/>
        </a:xfrm>
        <a:prstGeom prst="rect">
          <a:avLst/>
        </a:prstGeom>
        <a:noFill/>
        <a:ln w="9525" cmpd="sng">
          <a:noFill/>
        </a:ln>
      </xdr:spPr>
      <xdr:txBody>
        <a:bodyPr vertOverflow="clip" wrap="square"/>
        <a:p>
          <a:pPr algn="ctr">
            <a:defRPr/>
          </a:pPr>
          <a:r>
            <a:rPr lang="en-US" cap="none" sz="4000" b="1" i="0" u="none" baseline="0"/>
            <a:t>HYS İÇİN ÖRNEKTİR</a:t>
          </a:r>
        </a:p>
      </xdr:txBody>
    </xdr:sp>
    <xdr:clientData/>
  </xdr:oneCellAnchor>
  <xdr:twoCellAnchor>
    <xdr:from>
      <xdr:col>22</xdr:col>
      <xdr:colOff>190500</xdr:colOff>
      <xdr:row>10</xdr:row>
      <xdr:rowOff>171450</xdr:rowOff>
    </xdr:from>
    <xdr:to>
      <xdr:col>24</xdr:col>
      <xdr:colOff>352425</xdr:colOff>
      <xdr:row>14</xdr:row>
      <xdr:rowOff>9525</xdr:rowOff>
    </xdr:to>
    <xdr:sp macro="[0]!TESLİM">
      <xdr:nvSpPr>
        <xdr:cNvPr id="4" name="Texte 1"/>
        <xdr:cNvSpPr>
          <a:spLocks/>
        </xdr:cNvSpPr>
      </xdr:nvSpPr>
      <xdr:spPr>
        <a:xfrm>
          <a:off x="8915400" y="1809750"/>
          <a:ext cx="1381125" cy="52387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Telim Tesellüm Tutanağı &gt;</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4</xdr:row>
      <xdr:rowOff>85725</xdr:rowOff>
    </xdr:from>
    <xdr:to>
      <xdr:col>18</xdr:col>
      <xdr:colOff>438150</xdr:colOff>
      <xdr:row>5</xdr:row>
      <xdr:rowOff>9525</xdr:rowOff>
    </xdr:to>
    <xdr:sp macro="[0]!MENÜ">
      <xdr:nvSpPr>
        <xdr:cNvPr id="1" name="Texte 1"/>
        <xdr:cNvSpPr>
          <a:spLocks/>
        </xdr:cNvSpPr>
      </xdr:nvSpPr>
      <xdr:spPr>
        <a:xfrm>
          <a:off x="5305425" y="866775"/>
          <a:ext cx="752475" cy="361950"/>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latin typeface="Arial"/>
              <a:ea typeface="Arial"/>
              <a:cs typeface="Arial"/>
            </a:rPr>
            <a:t>Menü</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1</xdr:row>
      <xdr:rowOff>104775</xdr:rowOff>
    </xdr:from>
    <xdr:to>
      <xdr:col>21</xdr:col>
      <xdr:colOff>1038225</xdr:colOff>
      <xdr:row>3</xdr:row>
      <xdr:rowOff>19050</xdr:rowOff>
    </xdr:to>
    <xdr:sp macro="[0]!MENÜ">
      <xdr:nvSpPr>
        <xdr:cNvPr id="1" name="Texte 1"/>
        <xdr:cNvSpPr>
          <a:spLocks/>
        </xdr:cNvSpPr>
      </xdr:nvSpPr>
      <xdr:spPr>
        <a:xfrm>
          <a:off x="10153650" y="228600"/>
          <a:ext cx="962025" cy="2762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1</xdr:row>
      <xdr:rowOff>0</xdr:rowOff>
    </xdr:from>
    <xdr:to>
      <xdr:col>26</xdr:col>
      <xdr:colOff>247650</xdr:colOff>
      <xdr:row>2</xdr:row>
      <xdr:rowOff>76200</xdr:rowOff>
    </xdr:to>
    <xdr:sp macro="[0]!MENÜ">
      <xdr:nvSpPr>
        <xdr:cNvPr id="1" name="Texte 1"/>
        <xdr:cNvSpPr>
          <a:spLocks/>
        </xdr:cNvSpPr>
      </xdr:nvSpPr>
      <xdr:spPr>
        <a:xfrm>
          <a:off x="6324600" y="190500"/>
          <a:ext cx="962025" cy="2762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23</xdr:col>
      <xdr:colOff>85725</xdr:colOff>
      <xdr:row>3</xdr:row>
      <xdr:rowOff>95250</xdr:rowOff>
    </xdr:from>
    <xdr:to>
      <xdr:col>26</xdr:col>
      <xdr:colOff>247650</xdr:colOff>
      <xdr:row>4</xdr:row>
      <xdr:rowOff>66675</xdr:rowOff>
    </xdr:to>
    <xdr:sp macro="[0]!YazdirCizelge">
      <xdr:nvSpPr>
        <xdr:cNvPr id="2" name="Texte 1"/>
        <xdr:cNvSpPr>
          <a:spLocks/>
        </xdr:cNvSpPr>
      </xdr:nvSpPr>
      <xdr:spPr>
        <a:xfrm>
          <a:off x="6324600" y="676275"/>
          <a:ext cx="962025" cy="285750"/>
        </a:xfrm>
        <a:prstGeom prst="roundRect">
          <a:avLst/>
        </a:prstGeom>
        <a:solidFill>
          <a:srgbClr val="00FF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latin typeface="Arial"/>
              <a:ea typeface="Arial"/>
              <a:cs typeface="Arial"/>
            </a:rPr>
            <a:t>Yazdır</a:t>
          </a:r>
        </a:p>
      </xdr:txBody>
    </xdr:sp>
    <xdr:clientData fPrintsWithSheet="0"/>
  </xdr:twoCellAnchor>
  <xdr:twoCellAnchor>
    <xdr:from>
      <xdr:col>22</xdr:col>
      <xdr:colOff>228600</xdr:colOff>
      <xdr:row>5</xdr:row>
      <xdr:rowOff>0</xdr:rowOff>
    </xdr:from>
    <xdr:to>
      <xdr:col>26</xdr:col>
      <xdr:colOff>428625</xdr:colOff>
      <xdr:row>5</xdr:row>
      <xdr:rowOff>276225</xdr:rowOff>
    </xdr:to>
    <xdr:sp macro="[0]!nakit">
      <xdr:nvSpPr>
        <xdr:cNvPr id="3" name="Texte 1"/>
        <xdr:cNvSpPr>
          <a:spLocks/>
        </xdr:cNvSpPr>
      </xdr:nvSpPr>
      <xdr:spPr>
        <a:xfrm>
          <a:off x="6200775" y="1209675"/>
          <a:ext cx="1266825" cy="2762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ÖDEME EMRİ &gt;</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295275</xdr:colOff>
      <xdr:row>0</xdr:row>
      <xdr:rowOff>0</xdr:rowOff>
    </xdr:to>
    <xdr:pic>
      <xdr:nvPicPr>
        <xdr:cNvPr id="1" name="Picture 3"/>
        <xdr:cNvPicPr preferRelativeResize="1">
          <a:picLocks noChangeAspect="0"/>
        </xdr:cNvPicPr>
      </xdr:nvPicPr>
      <xdr:blipFill>
        <a:blip r:embed="rId1">
          <a:clrChange>
            <a:clrFrom>
              <a:srgbClr val="B5CBD6"/>
            </a:clrFrom>
            <a:clrTo>
              <a:srgbClr val="B5CBD6">
                <a:alpha val="0"/>
              </a:srgbClr>
            </a:clrTo>
          </a:clrChange>
        </a:blip>
        <a:stretch>
          <a:fillRect/>
        </a:stretch>
      </xdr:blipFill>
      <xdr:spPr>
        <a:xfrm>
          <a:off x="7162800" y="0"/>
          <a:ext cx="295275" cy="0"/>
        </a:xfrm>
        <a:prstGeom prst="rect">
          <a:avLst/>
        </a:prstGeom>
        <a:noFill/>
        <a:ln w="1" cmpd="sng">
          <a:noFill/>
        </a:ln>
      </xdr:spPr>
    </xdr:pic>
    <xdr:clientData/>
  </xdr:twoCellAnchor>
  <xdr:twoCellAnchor>
    <xdr:from>
      <xdr:col>5</xdr:col>
      <xdr:colOff>0</xdr:colOff>
      <xdr:row>11</xdr:row>
      <xdr:rowOff>133350</xdr:rowOff>
    </xdr:from>
    <xdr:to>
      <xdr:col>8</xdr:col>
      <xdr:colOff>152400</xdr:colOff>
      <xdr:row>13</xdr:row>
      <xdr:rowOff>114300</xdr:rowOff>
    </xdr:to>
    <xdr:sp macro="[0]!MENÜ">
      <xdr:nvSpPr>
        <xdr:cNvPr id="2" name="Texte 1"/>
        <xdr:cNvSpPr>
          <a:spLocks/>
        </xdr:cNvSpPr>
      </xdr:nvSpPr>
      <xdr:spPr>
        <a:xfrm>
          <a:off x="4905375" y="2266950"/>
          <a:ext cx="1104900" cy="3143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xdr:twoCellAnchor>
  <xdr:twoCellAnchor>
    <xdr:from>
      <xdr:col>1</xdr:col>
      <xdr:colOff>76200</xdr:colOff>
      <xdr:row>10</xdr:row>
      <xdr:rowOff>38100</xdr:rowOff>
    </xdr:from>
    <xdr:to>
      <xdr:col>1</xdr:col>
      <xdr:colOff>3314700</xdr:colOff>
      <xdr:row>14</xdr:row>
      <xdr:rowOff>114300</xdr:rowOff>
    </xdr:to>
    <xdr:sp>
      <xdr:nvSpPr>
        <xdr:cNvPr id="3" name="Text Box 49"/>
        <xdr:cNvSpPr txBox="1">
          <a:spLocks noChangeArrowheads="1"/>
        </xdr:cNvSpPr>
      </xdr:nvSpPr>
      <xdr:spPr>
        <a:xfrm>
          <a:off x="352425" y="1905000"/>
          <a:ext cx="3238500" cy="857250"/>
        </a:xfrm>
        <a:prstGeom prst="rect">
          <a:avLst/>
        </a:prstGeom>
        <a:solidFill>
          <a:srgbClr val="69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M.E.B. Strateji Geliştirme Başkanıliğı' nın 11/01/2012 tarihli ve 212 sayılı YAZILARI UYARINCA kodlar güncellenmiştir. Gerektiğinde buradan değişiklik yapınız.</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9</xdr:row>
      <xdr:rowOff>38100</xdr:rowOff>
    </xdr:from>
    <xdr:to>
      <xdr:col>8</xdr:col>
      <xdr:colOff>114300</xdr:colOff>
      <xdr:row>10</xdr:row>
      <xdr:rowOff>133350</xdr:rowOff>
    </xdr:to>
    <xdr:sp macro="[0]!MENÜ">
      <xdr:nvSpPr>
        <xdr:cNvPr id="1" name="Texte 4"/>
        <xdr:cNvSpPr>
          <a:spLocks/>
        </xdr:cNvSpPr>
      </xdr:nvSpPr>
      <xdr:spPr>
        <a:xfrm>
          <a:off x="4876800" y="1771650"/>
          <a:ext cx="971550" cy="257175"/>
        </a:xfrm>
        <a:prstGeom prst="roundRect">
          <a:avLst/>
        </a:prstGeom>
        <a:gradFill rotWithShape="1">
          <a:gsLst>
            <a:gs pos="0">
              <a:srgbClr val="5E9EFF"/>
            </a:gs>
            <a:gs pos="39999">
              <a:srgbClr val="85C2FF"/>
            </a:gs>
            <a:gs pos="70000">
              <a:srgbClr val="C4D6EB"/>
            </a:gs>
            <a:gs pos="100000">
              <a:srgbClr val="FFEBFA"/>
            </a:gs>
          </a:gsLst>
          <a:lin ang="540000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00"/>
              </a:solidFill>
              <a:latin typeface="Arial"/>
              <a:ea typeface="Arial"/>
              <a:cs typeface="Arial"/>
            </a:rPr>
            <a:t>MENÜ&gt;</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85725</xdr:rowOff>
    </xdr:from>
    <xdr:to>
      <xdr:col>11</xdr:col>
      <xdr:colOff>19050</xdr:colOff>
      <xdr:row>69</xdr:row>
      <xdr:rowOff>152400</xdr:rowOff>
    </xdr:to>
    <xdr:sp>
      <xdr:nvSpPr>
        <xdr:cNvPr id="1" name="Text Box 3"/>
        <xdr:cNvSpPr txBox="1">
          <a:spLocks noChangeArrowheads="1"/>
        </xdr:cNvSpPr>
      </xdr:nvSpPr>
      <xdr:spPr>
        <a:xfrm>
          <a:off x="0" y="600075"/>
          <a:ext cx="6724650" cy="10820400"/>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6111 Sayılı Torba Kanun (25 Şubat 2011 CUMA Resmî Gazete Sayı : 27857 (Mükerrer)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MADDE 118</a:t>
          </a:r>
          <a:r>
            <a:rPr lang="en-US" cap="none" sz="1000" b="0" i="0" u="none" baseline="0">
              <a:solidFill>
                <a:srgbClr val="000000"/>
              </a:solidFill>
              <a:latin typeface="Arial"/>
              <a:ea typeface="Arial"/>
              <a:cs typeface="Arial"/>
            </a:rPr>
            <a:t>- 27/6/1989 tarihli ve 375 sayılı Kanun Hükmünde Kararnamenin 1 inci maddesinin (D) bendinde yer alan “beşyüz milyon lira” ibaresi “(12.105) gösterge rakamının memur aylık katsayısı ile çarpımı sonucu bulunacak” şeklinde, ek 4 üncü maddesi aşağıdaki şekilde değiştirilmiş ve Kanun Hükmünde Kararnameye aşağıdaki ek madde eklenmiştir.
</a:t>
          </a:r>
          <a:r>
            <a:rPr lang="en-US" cap="none" sz="1000" b="0" i="0" u="none" baseline="0">
              <a:solidFill>
                <a:srgbClr val="000000"/>
              </a:solidFill>
              <a:latin typeface="Arial"/>
              <a:ea typeface="Arial"/>
              <a:cs typeface="Arial"/>
            </a:rPr>
            <a:t>“EK MADDE 4- 25/6/2001 tarihli ve 4688 sayılı Kamu Görevlileri Sendikaları Kanunu hükümleri uyarınca kamu görevlileri sendikalarına üye olup, aylık veya ücretinden üyelik ödentisi kesilen kamu görevlilerine ocak, nisan, temmuz ve ekim aylarında aylık veya ücretleri ile birlikte kırkbeş Türk Lirası toplu sözleşme primi ödenir. Bu madde uyarınca yapılan ödeme, damga vergisi hariç herhangi bir vergi ve kesintiye tabi tutulmaz ve ilgili mevzuatı uyarınca ödenmekte olan zam, tazminat, ödenek, döner sermaye payı, ikramiye, ücret ve her ne ad altında olursa olsun benzer ödemelerin hesabında dikkate alınmaz.”
</a:t>
          </a:r>
          <a:r>
            <a:rPr lang="en-US" cap="none" sz="1000" b="0" i="0" u="none" baseline="0">
              <a:solidFill>
                <a:srgbClr val="000000"/>
              </a:solidFill>
              <a:latin typeface="Arial"/>
              <a:ea typeface="Arial"/>
              <a:cs typeface="Arial"/>
            </a:rPr>
            <a:t>“EK MADDE 8- Ayın veya haftanın bazı günleri ya da günün belirli saatleri gibi kısmi zamanlı çalışan sözleşmeli personel hariç olmak üzere kamu kurum ve kuruluşlarının merkez ve taşra teşkilatları ile döner sermaye işletmelerinde sözleşmeli personel pozisyonlarında istihdam edilenlerden aile yardımı ödeneğinden veya başka bir ad altında da olsa aynı amaçla yapılan herhangi bir ödemeden yararlanamayanlara,</a:t>
          </a:r>
          <a:r>
            <a:rPr lang="en-US" cap="none" sz="1000" b="1" i="0" u="none" baseline="0">
              <a:solidFill>
                <a:srgbClr val="000000"/>
              </a:solidFill>
              <a:latin typeface="Arial"/>
              <a:ea typeface="Arial"/>
              <a:cs typeface="Arial"/>
            </a:rPr>
            <a:t> Devlet memurlarına verilen aile yardımı ödeneği, herhangi bir vergi ve kesintiye tabi tutulmaksızın aynı usul ve esaslar çerçevesinde ödenir.”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52 nci maddesiyle 5510 sayılı Kanuna eklenen geçici 34 üncü maddesi, 92 nci maddesi, 117 nci maddesinin birinci fıkrasının (g) bendi, </a:t>
          </a:r>
          <a:r>
            <a:rPr lang="en-US" cap="none" sz="1000" b="1" i="0" u="none" baseline="0">
              <a:solidFill>
                <a:srgbClr val="000000"/>
              </a:solidFill>
              <a:latin typeface="Arial"/>
              <a:ea typeface="Arial"/>
              <a:cs typeface="Arial"/>
            </a:rPr>
            <a:t>118 inci</a:t>
          </a:r>
          <a:r>
            <a:rPr lang="en-US" cap="none" sz="1000" b="0" i="0" u="none" baseline="0">
              <a:solidFill>
                <a:srgbClr val="000000"/>
              </a:solidFill>
              <a:latin typeface="Arial"/>
              <a:ea typeface="Arial"/>
              <a:cs typeface="Arial"/>
            </a:rPr>
            <a:t> ve 122 nci maddeleri 1/1/2011 tarihinden geçerli olmak üzere yayımı tarihinde,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657 sayılı Devlet Memurları Kanunu</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Aile yardımı ödeneği: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Madde 202 – Evli bulunan Devlet memurlarına aile yardımı ödeneği verilir.
</a:t>
          </a:r>
          <a:r>
            <a:rPr lang="en-US" cap="none" sz="1000" b="0" i="0" u="none" baseline="0">
              <a:solidFill>
                <a:srgbClr val="000000"/>
              </a:solidFill>
              <a:latin typeface="Arial"/>
              <a:ea typeface="Arial"/>
              <a:cs typeface="Arial"/>
            </a:rPr>
            <a:t>             (Değişik: 27/6/1989 - KHK - 375/10 md.) Bu yardım, memurun her ne şekilde olursa olsun menfaat karşılığı çalışmayan veya herhangi bir sosyal güvenlik kuruluşundan aylık almayan eşi için 2134, çocuklarından her biri için de 250 gösterge rakamının (72 nci ay dahil olmak üzere 0-6 yaş grubunda yer alan çocuklar için bir kat artırımlı) aylık katsayısı ile çarpılması sonucu elde edilecek miktar üzerinden ödenir. (Mülga ikinci cümle: 13/2/2011-6111/117 md.) Eşlerden birine iş akdi veya toplu sözleşme gereği çocukları için yapılan aile yardımı ödeneği daha düşük ise, yalnız aradaki fark ödenir. (Ek: 9/4/1990 - KHK - 418/7 md.; iptal: Ana. Mah'nin 5/2/1992 tarih ve E. 1990/22, K. 1992/6 sayılı Kararı ile, Yeniden düzenleme:18/5/1994 - KHK - 527/9 md.) Bu fıkrada yer alan gösterge rakamlarını 3 katına kadar artırmaya Bakanlar Kurulu yetkilidir.(2)(3)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25/12/2009 tarihli ve 5944 sayılı 2010 Yılı Merkezi Yönetim Bütçe Kanununun 28 inci  maddesiyle; bu madde uyarınca çocuk için verilmekte olan aile yardım ödeneğinde, 15/1/2010 tarihinden itibaren bu maddede öngörülen sayı sınırlamasının dikkate alınmayacağı hükme bağlanmıştır.
</a:t>
          </a:r>
          <a:r>
            <a:rPr lang="en-US" cap="none" sz="1000" b="0" i="0" u="none" baseline="0">
              <a:solidFill>
                <a:srgbClr val="000000"/>
              </a:solidFill>
              <a:latin typeface="Arial"/>
              <a:ea typeface="Arial"/>
              <a:cs typeface="Arial"/>
            </a:rPr>
            <a:t>(2) 21/3/2006 tarihli ve 5473 sayılı Kanunun 3 üncü maddesiyle; bu fıkrada yer alan "250" rakamı "1500", "50" rakamı "250", "5 katına" ibaresi ise "3 katına" şeklinde değiştirilmiş ve metne işlenmiştir.
</a:t>
          </a:r>
          <a:r>
            <a:rPr lang="en-US" cap="none" sz="1000" b="0" i="0" u="none" baseline="0">
              <a:solidFill>
                <a:srgbClr val="000000"/>
              </a:solidFill>
              <a:latin typeface="Arial"/>
              <a:ea typeface="Arial"/>
              <a:cs typeface="Arial"/>
            </a:rPr>
            <a:t>(3) 21/4/2005 tarihli ve 5335 sayılı Kanunun 28 inci maddesiyle bu fıkraya "50 gösterge rakamının" ibaresinden sonra gelmek üzere, "(72 nci ay dahil olmak üzere 0-6 yaş grubunda yer alan çocuklar için bir kat artırımlı) " ibaresi eklenmiş ve metne işlenmiştir.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Dul memurların çocukları için yukarıki fıkralar hükmü uygulanır.
</a:t>
          </a:r>
          <a:r>
            <a:rPr lang="en-US" cap="none" sz="1000" b="0" i="0" u="none" baseline="0">
              <a:solidFill>
                <a:srgbClr val="000000"/>
              </a:solidFill>
              <a:latin typeface="Arial"/>
              <a:ea typeface="Arial"/>
              <a:cs typeface="Arial"/>
            </a:rPr>
            <a:t>             Boşanma veya ayrılık vukuunda mahkeme bu yardımın hangi tarafa ve ne oranda verileceğini de kararında belirtir.
</a:t>
          </a:r>
          <a:r>
            <a:rPr lang="en-US" cap="none" sz="1000" b="0" i="0" u="none" baseline="0">
              <a:solidFill>
                <a:srgbClr val="000000"/>
              </a:solidFill>
              <a:latin typeface="Arial"/>
              <a:ea typeface="Arial"/>
              <a:cs typeface="Arial"/>
            </a:rPr>
            <a:t>             Devlet memurunun, geçimini sağladığı üvey çocukları için de bu ödenek verilir.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Aile yardımı ödeneği (5 Ocak 2011 ÇARŞAMBA Resmî Gazete Sayı : 27806-Karar Sayısı : 2011/1241 SBKK)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MADDE 4 – 657 sayılı Devlet Memurları Kanununun 202 nci maddesinde yer alan ve eş için ödenmekte olan aile yardımı ödeneğine esas (1.500) gösterge rakamı</a:t>
          </a:r>
          <a:r>
            <a:rPr lang="en-US" cap="none" sz="1000" b="1" i="0" u="none" baseline="0">
              <a:solidFill>
                <a:srgbClr val="000000"/>
              </a:solidFill>
              <a:latin typeface="Arial"/>
              <a:ea typeface="Arial"/>
              <a:cs typeface="Arial"/>
            </a:rPr>
            <a:t> </a:t>
          </a:r>
          <a:r>
            <a:rPr lang="en-US" cap="none" sz="1000" b="1" i="0" u="none" baseline="0">
              <a:solidFill>
                <a:srgbClr val="3333CC"/>
              </a:solidFill>
              <a:latin typeface="Arial"/>
              <a:ea typeface="Arial"/>
              <a:cs typeface="Arial"/>
            </a:rPr>
            <a:t>(1823)</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olarak uygulanır.(01/01/2011 DEN GEÇERLİ)
</a:t>
          </a:r>
          <a:r>
            <a:rPr lang="en-US" cap="none" sz="1000" b="0" i="0" u="none" baseline="0">
              <a:solidFill>
                <a:srgbClr val="000000"/>
              </a:solidFill>
              <a:latin typeface="Arial"/>
              <a:ea typeface="Arial"/>
              <a:cs typeface="Arial"/>
            </a:rPr>
            <a:t>ödeneğine esas (1.823) gösterge rakamı (2134) olarak uygulanır.(01/07/2011 DEN GEÇERLİ)</a:t>
          </a:r>
        </a:p>
      </xdr:txBody>
    </xdr:sp>
    <xdr:clientData/>
  </xdr:twoCellAnchor>
  <xdr:twoCellAnchor>
    <xdr:from>
      <xdr:col>11</xdr:col>
      <xdr:colOff>238125</xdr:colOff>
      <xdr:row>1</xdr:row>
      <xdr:rowOff>114300</xdr:rowOff>
    </xdr:from>
    <xdr:to>
      <xdr:col>12</xdr:col>
      <xdr:colOff>590550</xdr:colOff>
      <xdr:row>3</xdr:row>
      <xdr:rowOff>66675</xdr:rowOff>
    </xdr:to>
    <xdr:sp macro="[0]!MENÜ">
      <xdr:nvSpPr>
        <xdr:cNvPr id="2" name="Texte 1"/>
        <xdr:cNvSpPr>
          <a:spLocks/>
        </xdr:cNvSpPr>
      </xdr:nvSpPr>
      <xdr:spPr>
        <a:xfrm>
          <a:off x="6943725" y="304800"/>
          <a:ext cx="962025" cy="2762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editAs="oneCell">
    <xdr:from>
      <xdr:col>0</xdr:col>
      <xdr:colOff>0</xdr:colOff>
      <xdr:row>3</xdr:row>
      <xdr:rowOff>85725</xdr:rowOff>
    </xdr:from>
    <xdr:to>
      <xdr:col>9</xdr:col>
      <xdr:colOff>276225</xdr:colOff>
      <xdr:row>8</xdr:row>
      <xdr:rowOff>152400</xdr:rowOff>
    </xdr:to>
    <xdr:pic>
      <xdr:nvPicPr>
        <xdr:cNvPr id="3" name="Resim 3"/>
        <xdr:cNvPicPr preferRelativeResize="1">
          <a:picLocks noChangeAspect="1"/>
        </xdr:cNvPicPr>
      </xdr:nvPicPr>
      <xdr:blipFill>
        <a:blip r:embed="rId1"/>
        <a:stretch>
          <a:fillRect/>
        </a:stretch>
      </xdr:blipFill>
      <xdr:spPr>
        <a:xfrm>
          <a:off x="0" y="600075"/>
          <a:ext cx="5762625" cy="876300"/>
        </a:xfrm>
        <a:prstGeom prst="rect">
          <a:avLst/>
        </a:prstGeom>
        <a:noFill/>
        <a:ln w="9525" cmpd="sng">
          <a:noFill/>
        </a:ln>
      </xdr:spPr>
    </xdr:pic>
    <xdr:clientData/>
  </xdr:twoCellAnchor>
  <xdr:twoCellAnchor editAs="oneCell">
    <xdr:from>
      <xdr:col>0</xdr:col>
      <xdr:colOff>152400</xdr:colOff>
      <xdr:row>4</xdr:row>
      <xdr:rowOff>76200</xdr:rowOff>
    </xdr:from>
    <xdr:to>
      <xdr:col>9</xdr:col>
      <xdr:colOff>428625</xdr:colOff>
      <xdr:row>9</xdr:row>
      <xdr:rowOff>142875</xdr:rowOff>
    </xdr:to>
    <xdr:pic>
      <xdr:nvPicPr>
        <xdr:cNvPr id="4" name="Resim 4"/>
        <xdr:cNvPicPr preferRelativeResize="1">
          <a:picLocks noChangeAspect="1"/>
        </xdr:cNvPicPr>
      </xdr:nvPicPr>
      <xdr:blipFill>
        <a:blip r:embed="rId1"/>
        <a:stretch>
          <a:fillRect/>
        </a:stretch>
      </xdr:blipFill>
      <xdr:spPr>
        <a:xfrm>
          <a:off x="152400" y="752475"/>
          <a:ext cx="5762625" cy="876300"/>
        </a:xfrm>
        <a:prstGeom prst="rect">
          <a:avLst/>
        </a:prstGeom>
        <a:noFill/>
        <a:ln w="9525" cmpd="sng">
          <a:noFill/>
        </a:ln>
      </xdr:spPr>
    </xdr:pic>
    <xdr:clientData/>
  </xdr:twoCellAnchor>
  <xdr:twoCellAnchor editAs="oneCell">
    <xdr:from>
      <xdr:col>0</xdr:col>
      <xdr:colOff>0</xdr:colOff>
      <xdr:row>48</xdr:row>
      <xdr:rowOff>95250</xdr:rowOff>
    </xdr:from>
    <xdr:to>
      <xdr:col>10</xdr:col>
      <xdr:colOff>323850</xdr:colOff>
      <xdr:row>54</xdr:row>
      <xdr:rowOff>0</xdr:rowOff>
    </xdr:to>
    <xdr:pic>
      <xdr:nvPicPr>
        <xdr:cNvPr id="5" name="Resim 5"/>
        <xdr:cNvPicPr preferRelativeResize="1">
          <a:picLocks noChangeAspect="1"/>
        </xdr:cNvPicPr>
      </xdr:nvPicPr>
      <xdr:blipFill>
        <a:blip r:embed="rId1"/>
        <a:stretch>
          <a:fillRect/>
        </a:stretch>
      </xdr:blipFill>
      <xdr:spPr>
        <a:xfrm>
          <a:off x="0" y="7962900"/>
          <a:ext cx="6419850" cy="876300"/>
        </a:xfrm>
        <a:prstGeom prst="rect">
          <a:avLst/>
        </a:prstGeom>
        <a:noFill/>
        <a:ln w="9525" cmpd="sng">
          <a:noFill/>
        </a:ln>
      </xdr:spPr>
    </xdr:pic>
    <xdr:clientData/>
  </xdr:twoCellAnchor>
  <xdr:twoCellAnchor>
    <xdr:from>
      <xdr:col>0</xdr:col>
      <xdr:colOff>28575</xdr:colOff>
      <xdr:row>53</xdr:row>
      <xdr:rowOff>85725</xdr:rowOff>
    </xdr:from>
    <xdr:to>
      <xdr:col>10</xdr:col>
      <xdr:colOff>476250</xdr:colOff>
      <xdr:row>59</xdr:row>
      <xdr:rowOff>66675</xdr:rowOff>
    </xdr:to>
    <xdr:sp>
      <xdr:nvSpPr>
        <xdr:cNvPr id="6" name="Metin kutusu 1"/>
        <xdr:cNvSpPr txBox="1">
          <a:spLocks noChangeArrowheads="1"/>
        </xdr:cNvSpPr>
      </xdr:nvSpPr>
      <xdr:spPr>
        <a:xfrm>
          <a:off x="28575" y="8763000"/>
          <a:ext cx="6543675" cy="95250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6111 sayılı Kanunun 117 nci maddesinin birinci fıkrasının (g) bendi ile 657 sayılı Kanunun 202 nci maddesinin ikinci fıkrasında yer alan “Ancak ikiden fazla çocuk için aile yardımı ödeneği verilmez.” cümlesi, 1/1/2011 tarihinden geçerli olmak üzere yürürlükten kaldırılmış bulunduğundan, 657 sayılı Kanunun 202 nci maddesine göre çocuk için verilmekte olan aile yardımı ödeneğinde, anılan tarihten itibaren sayı sınırlaması dikkate alınmayacaktır.
</a:t>
          </a:r>
        </a:p>
      </xdr:txBody>
    </xdr:sp>
    <xdr:clientData/>
  </xdr:twoCellAnchor>
  <xdr:twoCellAnchor editAs="oneCell">
    <xdr:from>
      <xdr:col>0</xdr:col>
      <xdr:colOff>0</xdr:colOff>
      <xdr:row>3</xdr:row>
      <xdr:rowOff>85725</xdr:rowOff>
    </xdr:from>
    <xdr:to>
      <xdr:col>10</xdr:col>
      <xdr:colOff>180975</xdr:colOff>
      <xdr:row>10</xdr:row>
      <xdr:rowOff>142875</xdr:rowOff>
    </xdr:to>
    <xdr:pic>
      <xdr:nvPicPr>
        <xdr:cNvPr id="7" name="Resim 7"/>
        <xdr:cNvPicPr preferRelativeResize="1">
          <a:picLocks noChangeAspect="1"/>
        </xdr:cNvPicPr>
      </xdr:nvPicPr>
      <xdr:blipFill>
        <a:blip r:embed="rId2"/>
        <a:stretch>
          <a:fillRect/>
        </a:stretch>
      </xdr:blipFill>
      <xdr:spPr>
        <a:xfrm>
          <a:off x="0" y="600075"/>
          <a:ext cx="6276975" cy="1190625"/>
        </a:xfrm>
        <a:prstGeom prst="rect">
          <a:avLst/>
        </a:prstGeom>
        <a:noFill/>
        <a:ln w="9525" cmpd="sng">
          <a:noFill/>
        </a:ln>
      </xdr:spPr>
    </xdr:pic>
    <xdr:clientData/>
  </xdr:twoCellAnchor>
  <xdr:twoCellAnchor editAs="oneCell">
    <xdr:from>
      <xdr:col>0</xdr:col>
      <xdr:colOff>57150</xdr:colOff>
      <xdr:row>62</xdr:row>
      <xdr:rowOff>57150</xdr:rowOff>
    </xdr:from>
    <xdr:to>
      <xdr:col>10</xdr:col>
      <xdr:colOff>571500</xdr:colOff>
      <xdr:row>69</xdr:row>
      <xdr:rowOff>114300</xdr:rowOff>
    </xdr:to>
    <xdr:pic>
      <xdr:nvPicPr>
        <xdr:cNvPr id="8" name="Resim 8"/>
        <xdr:cNvPicPr preferRelativeResize="1">
          <a:picLocks noChangeAspect="1"/>
        </xdr:cNvPicPr>
      </xdr:nvPicPr>
      <xdr:blipFill>
        <a:blip r:embed="rId2"/>
        <a:stretch>
          <a:fillRect/>
        </a:stretch>
      </xdr:blipFill>
      <xdr:spPr>
        <a:xfrm>
          <a:off x="57150" y="10191750"/>
          <a:ext cx="6610350" cy="1190625"/>
        </a:xfrm>
        <a:prstGeom prst="rect">
          <a:avLst/>
        </a:prstGeom>
        <a:noFill/>
        <a:ln w="9525" cmpd="sng">
          <a:noFill/>
        </a:ln>
      </xdr:spPr>
    </xdr:pic>
    <xdr:clientData/>
  </xdr:twoCellAnchor>
  <xdr:twoCellAnchor>
    <xdr:from>
      <xdr:col>0</xdr:col>
      <xdr:colOff>0</xdr:colOff>
      <xdr:row>59</xdr:row>
      <xdr:rowOff>95250</xdr:rowOff>
    </xdr:from>
    <xdr:to>
      <xdr:col>10</xdr:col>
      <xdr:colOff>485775</xdr:colOff>
      <xdr:row>62</xdr:row>
      <xdr:rowOff>85725</xdr:rowOff>
    </xdr:to>
    <xdr:sp>
      <xdr:nvSpPr>
        <xdr:cNvPr id="9" name="Metin kutusu 2"/>
        <xdr:cNvSpPr txBox="1">
          <a:spLocks noChangeArrowheads="1"/>
        </xdr:cNvSpPr>
      </xdr:nvSpPr>
      <xdr:spPr>
        <a:xfrm>
          <a:off x="0" y="9744075"/>
          <a:ext cx="658177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Kamu Görevlileri Hakem Kurulu Kararı ve Toplu Sözleşme hükümleri uyarınca  (15/07/2012 tarihinden itibaren-31/12/2015 tarihine kadar)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9525</xdr:rowOff>
    </xdr:from>
    <xdr:to>
      <xdr:col>10</xdr:col>
      <xdr:colOff>495300</xdr:colOff>
      <xdr:row>2</xdr:row>
      <xdr:rowOff>123825</xdr:rowOff>
    </xdr:to>
    <xdr:sp>
      <xdr:nvSpPr>
        <xdr:cNvPr id="1" name="AutoShape 29"/>
        <xdr:cNvSpPr>
          <a:spLocks/>
        </xdr:cNvSpPr>
      </xdr:nvSpPr>
      <xdr:spPr>
        <a:xfrm>
          <a:off x="447675" y="180975"/>
          <a:ext cx="6143625" cy="276225"/>
        </a:xfrm>
        <a:prstGeom prst="flowChartAlternateProcess">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AİLE VE ÇOCUK YARDIMI FARKI ÖDEME PROGRAMI ©</a:t>
          </a:r>
        </a:p>
      </xdr:txBody>
    </xdr:sp>
    <xdr:clientData/>
  </xdr:twoCellAnchor>
  <xdr:twoCellAnchor>
    <xdr:from>
      <xdr:col>4</xdr:col>
      <xdr:colOff>390525</xdr:colOff>
      <xdr:row>3</xdr:row>
      <xdr:rowOff>152400</xdr:rowOff>
    </xdr:from>
    <xdr:to>
      <xdr:col>7</xdr:col>
      <xdr:colOff>0</xdr:colOff>
      <xdr:row>21</xdr:row>
      <xdr:rowOff>0</xdr:rowOff>
    </xdr:to>
    <xdr:sp>
      <xdr:nvSpPr>
        <xdr:cNvPr id="2" name="AutoShape 20"/>
        <xdr:cNvSpPr>
          <a:spLocks/>
        </xdr:cNvSpPr>
      </xdr:nvSpPr>
      <xdr:spPr>
        <a:xfrm>
          <a:off x="2828925" y="647700"/>
          <a:ext cx="1438275" cy="2838450"/>
        </a:xfrm>
        <a:prstGeom prst="foldedCorner">
          <a:avLst>
            <a:gd name="adj" fmla="val 42162"/>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Bu program 
</a:t>
          </a:r>
          <a:r>
            <a:rPr lang="en-US" cap="none" sz="1000" b="1" i="0" u="none" baseline="0">
              <a:solidFill>
                <a:srgbClr val="000000"/>
              </a:solidFill>
              <a:latin typeface="Arial"/>
              <a:ea typeface="Arial"/>
              <a:cs typeface="Arial"/>
            </a:rPr>
            <a:t> 657 Devlet Memurları Kanunu'nun 202.MADDESİ UYARINCA MEMURLARA ÖDENEN   AİLE VE ÇOCUK YARDIMI farkının hesaplanması için hazırlanmıştır.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Erbaa İlçe MEM Destek Hizmetleri</a:t>
          </a:r>
          <a:r>
            <a:rPr lang="en-US" cap="none" sz="1000" b="1" i="0" u="none" baseline="0">
              <a:solidFill>
                <a:srgbClr val="000000"/>
              </a:solidFill>
              <a:latin typeface="Arial"/>
              <a:ea typeface="Arial"/>
              <a:cs typeface="Arial"/>
            </a:rPr>
            <a:t> Şubesi</a:t>
          </a:r>
          <a:r>
            <a:rPr lang="en-US" cap="none" sz="1000" b="1" i="0" u="none" baseline="0">
              <a:solidFill>
                <a:srgbClr val="000000"/>
              </a:solidFill>
              <a:latin typeface="Arial"/>
              <a:ea typeface="Arial"/>
              <a:cs typeface="Arial"/>
            </a:rPr>
            <a:t> hediyesidir. Para ile satılamaz.</a:t>
          </a:r>
        </a:p>
      </xdr:txBody>
    </xdr:sp>
    <xdr:clientData/>
  </xdr:twoCellAnchor>
  <xdr:twoCellAnchor>
    <xdr:from>
      <xdr:col>0</xdr:col>
      <xdr:colOff>523875</xdr:colOff>
      <xdr:row>13</xdr:row>
      <xdr:rowOff>85725</xdr:rowOff>
    </xdr:from>
    <xdr:to>
      <xdr:col>4</xdr:col>
      <xdr:colOff>180975</xdr:colOff>
      <xdr:row>15</xdr:row>
      <xdr:rowOff>28575</xdr:rowOff>
    </xdr:to>
    <xdr:sp macro="[0]!YASAL">
      <xdr:nvSpPr>
        <xdr:cNvPr id="3" name="AutoShape 4"/>
        <xdr:cNvSpPr>
          <a:spLocks/>
        </xdr:cNvSpPr>
      </xdr:nvSpPr>
      <xdr:spPr>
        <a:xfrm>
          <a:off x="523875" y="2238375"/>
          <a:ext cx="2095500" cy="276225"/>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Yasal Dayanak</a:t>
          </a:r>
        </a:p>
      </xdr:txBody>
    </xdr:sp>
    <xdr:clientData/>
  </xdr:twoCellAnchor>
  <xdr:twoCellAnchor>
    <xdr:from>
      <xdr:col>0</xdr:col>
      <xdr:colOff>514350</xdr:colOff>
      <xdr:row>15</xdr:row>
      <xdr:rowOff>114300</xdr:rowOff>
    </xdr:from>
    <xdr:to>
      <xdr:col>4</xdr:col>
      <xdr:colOff>171450</xdr:colOff>
      <xdr:row>17</xdr:row>
      <xdr:rowOff>95250</xdr:rowOff>
    </xdr:to>
    <xdr:sp macro="[0]!Formac.Formac">
      <xdr:nvSpPr>
        <xdr:cNvPr id="4" name="AutoShape 6"/>
        <xdr:cNvSpPr>
          <a:spLocks/>
        </xdr:cNvSpPr>
      </xdr:nvSpPr>
      <xdr:spPr>
        <a:xfrm>
          <a:off x="514350" y="2600325"/>
          <a:ext cx="2095500" cy="314325"/>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Programıın Kullanımı</a:t>
          </a:r>
        </a:p>
      </xdr:txBody>
    </xdr:sp>
    <xdr:clientData/>
  </xdr:twoCellAnchor>
  <xdr:twoCellAnchor>
    <xdr:from>
      <xdr:col>7</xdr:col>
      <xdr:colOff>142875</xdr:colOff>
      <xdr:row>8</xdr:row>
      <xdr:rowOff>133350</xdr:rowOff>
    </xdr:from>
    <xdr:to>
      <xdr:col>10</xdr:col>
      <xdr:colOff>409575</xdr:colOff>
      <xdr:row>10</xdr:row>
      <xdr:rowOff>76200</xdr:rowOff>
    </xdr:to>
    <xdr:sp macro="[0]!Yetkiyok">
      <xdr:nvSpPr>
        <xdr:cNvPr id="5" name="AutoShape 10"/>
        <xdr:cNvSpPr>
          <a:spLocks/>
        </xdr:cNvSpPr>
      </xdr:nvSpPr>
      <xdr:spPr>
        <a:xfrm>
          <a:off x="4410075" y="1466850"/>
          <a:ext cx="2095500" cy="276225"/>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Ödeme Emri Belgesi</a:t>
          </a:r>
        </a:p>
      </xdr:txBody>
    </xdr:sp>
    <xdr:clientData/>
  </xdr:twoCellAnchor>
  <xdr:twoCellAnchor>
    <xdr:from>
      <xdr:col>7</xdr:col>
      <xdr:colOff>142875</xdr:colOff>
      <xdr:row>3</xdr:row>
      <xdr:rowOff>152400</xdr:rowOff>
    </xdr:from>
    <xdr:to>
      <xdr:col>10</xdr:col>
      <xdr:colOff>409575</xdr:colOff>
      <xdr:row>5</xdr:row>
      <xdr:rowOff>95250</xdr:rowOff>
    </xdr:to>
    <xdr:sp macro="[0]!Yetkiyok">
      <xdr:nvSpPr>
        <xdr:cNvPr id="6" name="AutoShape 11"/>
        <xdr:cNvSpPr>
          <a:spLocks/>
        </xdr:cNvSpPr>
      </xdr:nvSpPr>
      <xdr:spPr>
        <a:xfrm>
          <a:off x="4410075" y="647700"/>
          <a:ext cx="2095500" cy="276225"/>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Bordro </a:t>
          </a:r>
        </a:p>
      </xdr:txBody>
    </xdr:sp>
    <xdr:clientData/>
  </xdr:twoCellAnchor>
  <xdr:twoCellAnchor>
    <xdr:from>
      <xdr:col>7</xdr:col>
      <xdr:colOff>142875</xdr:colOff>
      <xdr:row>6</xdr:row>
      <xdr:rowOff>66675</xdr:rowOff>
    </xdr:from>
    <xdr:to>
      <xdr:col>10</xdr:col>
      <xdr:colOff>409575</xdr:colOff>
      <xdr:row>8</xdr:row>
      <xdr:rowOff>9525</xdr:rowOff>
    </xdr:to>
    <xdr:sp macro="[0]!Yetkiyok">
      <xdr:nvSpPr>
        <xdr:cNvPr id="7" name="AutoShape 13"/>
        <xdr:cNvSpPr>
          <a:spLocks/>
        </xdr:cNvSpPr>
      </xdr:nvSpPr>
      <xdr:spPr>
        <a:xfrm>
          <a:off x="4410075" y="1066800"/>
          <a:ext cx="2095500" cy="276225"/>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Banka Listesi </a:t>
          </a:r>
        </a:p>
      </xdr:txBody>
    </xdr:sp>
    <xdr:clientData/>
  </xdr:twoCellAnchor>
  <xdr:twoCellAnchor>
    <xdr:from>
      <xdr:col>7</xdr:col>
      <xdr:colOff>142875</xdr:colOff>
      <xdr:row>11</xdr:row>
      <xdr:rowOff>38100</xdr:rowOff>
    </xdr:from>
    <xdr:to>
      <xdr:col>10</xdr:col>
      <xdr:colOff>409575</xdr:colOff>
      <xdr:row>12</xdr:row>
      <xdr:rowOff>142875</xdr:rowOff>
    </xdr:to>
    <xdr:sp macro="[0]!TESLİM">
      <xdr:nvSpPr>
        <xdr:cNvPr id="8" name="AutoShape 16"/>
        <xdr:cNvSpPr>
          <a:spLocks/>
        </xdr:cNvSpPr>
      </xdr:nvSpPr>
      <xdr:spPr>
        <a:xfrm>
          <a:off x="4410075" y="1866900"/>
          <a:ext cx="2095500" cy="266700"/>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Teslim Tesellüm Tutanağı</a:t>
          </a:r>
        </a:p>
      </xdr:txBody>
    </xdr:sp>
    <xdr:clientData/>
  </xdr:twoCellAnchor>
  <xdr:twoCellAnchor>
    <xdr:from>
      <xdr:col>0</xdr:col>
      <xdr:colOff>542925</xdr:colOff>
      <xdr:row>18</xdr:row>
      <xdr:rowOff>57150</xdr:rowOff>
    </xdr:from>
    <xdr:to>
      <xdr:col>4</xdr:col>
      <xdr:colOff>200025</xdr:colOff>
      <xdr:row>20</xdr:row>
      <xdr:rowOff>0</xdr:rowOff>
    </xdr:to>
    <xdr:sp macro="[0]!AUTO_CLOSE">
      <xdr:nvSpPr>
        <xdr:cNvPr id="9" name="AutoShape 18"/>
        <xdr:cNvSpPr>
          <a:spLocks/>
        </xdr:cNvSpPr>
      </xdr:nvSpPr>
      <xdr:spPr>
        <a:xfrm>
          <a:off x="542925" y="3038475"/>
          <a:ext cx="2095500" cy="285750"/>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Programı Kapat</a:t>
          </a:r>
        </a:p>
      </xdr:txBody>
    </xdr:sp>
    <xdr:clientData/>
  </xdr:twoCellAnchor>
  <xdr:twoCellAnchor>
    <xdr:from>
      <xdr:col>0</xdr:col>
      <xdr:colOff>533400</xdr:colOff>
      <xdr:row>3</xdr:row>
      <xdr:rowOff>133350</xdr:rowOff>
    </xdr:from>
    <xdr:to>
      <xdr:col>4</xdr:col>
      <xdr:colOff>190500</xdr:colOff>
      <xdr:row>5</xdr:row>
      <xdr:rowOff>95250</xdr:rowOff>
    </xdr:to>
    <xdr:grpSp>
      <xdr:nvGrpSpPr>
        <xdr:cNvPr id="10" name="Group 57"/>
        <xdr:cNvGrpSpPr>
          <a:grpSpLocks/>
        </xdr:cNvGrpSpPr>
      </xdr:nvGrpSpPr>
      <xdr:grpSpPr>
        <a:xfrm>
          <a:off x="533400" y="628650"/>
          <a:ext cx="2095500" cy="295275"/>
          <a:chOff x="120" y="65"/>
          <a:chExt cx="220" cy="30"/>
        </a:xfrm>
        <a:solidFill>
          <a:srgbClr val="FFFFFF"/>
        </a:solidFill>
      </xdr:grpSpPr>
      <xdr:sp macro="[0]!bilgiler">
        <xdr:nvSpPr>
          <xdr:cNvPr id="11" name="AutoShape 3"/>
          <xdr:cNvSpPr>
            <a:spLocks/>
          </xdr:cNvSpPr>
        </xdr:nvSpPr>
        <xdr:spPr>
          <a:xfrm>
            <a:off x="120" y="65"/>
            <a:ext cx="220" cy="28"/>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Bilgiler</a:t>
            </a:r>
          </a:p>
        </xdr:txBody>
      </xdr:sp>
      <xdr:pic>
        <xdr:nvPicPr>
          <xdr:cNvPr id="12" name="Picture 31" descr="icon_folder_new_topic"/>
          <xdr:cNvPicPr preferRelativeResize="1">
            <a:picLocks noChangeAspect="1"/>
          </xdr:cNvPicPr>
        </xdr:nvPicPr>
        <xdr:blipFill>
          <a:blip r:embed="rId1"/>
          <a:stretch>
            <a:fillRect/>
          </a:stretch>
        </xdr:blipFill>
        <xdr:spPr>
          <a:xfrm>
            <a:off x="129" y="67"/>
            <a:ext cx="29" cy="28"/>
          </a:xfrm>
          <a:prstGeom prst="rect">
            <a:avLst/>
          </a:prstGeom>
          <a:gradFill rotWithShape="1">
            <a:gsLst>
              <a:gs pos="0">
                <a:srgbClr val="D6B19C"/>
              </a:gs>
              <a:gs pos="30000">
                <a:srgbClr val="D49E6C"/>
              </a:gs>
              <a:gs pos="70000">
                <a:srgbClr val="A65528"/>
              </a:gs>
              <a:gs pos="100000">
                <a:srgbClr val="663012"/>
              </a:gs>
            </a:gsLst>
            <a:lin ang="5400000" scaled="1"/>
          </a:gradFill>
          <a:ln w="9525" cmpd="sng">
            <a:noFill/>
          </a:ln>
        </xdr:spPr>
      </xdr:pic>
    </xdr:grpSp>
    <xdr:clientData/>
  </xdr:twoCellAnchor>
  <xdr:twoCellAnchor>
    <xdr:from>
      <xdr:col>7</xdr:col>
      <xdr:colOff>133350</xdr:colOff>
      <xdr:row>13</xdr:row>
      <xdr:rowOff>95250</xdr:rowOff>
    </xdr:from>
    <xdr:to>
      <xdr:col>10</xdr:col>
      <xdr:colOff>400050</xdr:colOff>
      <xdr:row>15</xdr:row>
      <xdr:rowOff>76200</xdr:rowOff>
    </xdr:to>
    <xdr:sp macro="[0]!Yetkiyok">
      <xdr:nvSpPr>
        <xdr:cNvPr id="13" name="AutoShape 35"/>
        <xdr:cNvSpPr>
          <a:spLocks/>
        </xdr:cNvSpPr>
      </xdr:nvSpPr>
      <xdr:spPr>
        <a:xfrm>
          <a:off x="4400550" y="2247900"/>
          <a:ext cx="2095500" cy="314325"/>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Harcama Talimatı</a:t>
          </a:r>
        </a:p>
      </xdr:txBody>
    </xdr:sp>
    <xdr:clientData/>
  </xdr:twoCellAnchor>
  <xdr:twoCellAnchor editAs="oneCell">
    <xdr:from>
      <xdr:col>0</xdr:col>
      <xdr:colOff>352425</xdr:colOff>
      <xdr:row>25</xdr:row>
      <xdr:rowOff>114300</xdr:rowOff>
    </xdr:from>
    <xdr:to>
      <xdr:col>10</xdr:col>
      <xdr:colOff>542925</xdr:colOff>
      <xdr:row>30</xdr:row>
      <xdr:rowOff>133350</xdr:rowOff>
    </xdr:to>
    <xdr:pic>
      <xdr:nvPicPr>
        <xdr:cNvPr id="14" name="Picture 52"/>
        <xdr:cNvPicPr preferRelativeResize="1">
          <a:picLocks noChangeAspect="1"/>
        </xdr:cNvPicPr>
      </xdr:nvPicPr>
      <xdr:blipFill>
        <a:blip r:embed="rId2"/>
        <a:stretch>
          <a:fillRect/>
        </a:stretch>
      </xdr:blipFill>
      <xdr:spPr>
        <a:xfrm>
          <a:off x="352425" y="4276725"/>
          <a:ext cx="6286500" cy="828675"/>
        </a:xfrm>
        <a:prstGeom prst="rect">
          <a:avLst/>
        </a:prstGeom>
        <a:solidFill>
          <a:srgbClr val="3366FF"/>
        </a:solidFill>
        <a:ln w="9525" cmpd="sng">
          <a:solidFill>
            <a:srgbClr val="000000"/>
          </a:solidFill>
          <a:headEnd type="none"/>
          <a:tailEnd type="none"/>
        </a:ln>
      </xdr:spPr>
    </xdr:pic>
    <xdr:clientData/>
  </xdr:twoCellAnchor>
  <xdr:twoCellAnchor>
    <xdr:from>
      <xdr:col>0</xdr:col>
      <xdr:colOff>533400</xdr:colOff>
      <xdr:row>5</xdr:row>
      <xdr:rowOff>152400</xdr:rowOff>
    </xdr:from>
    <xdr:to>
      <xdr:col>4</xdr:col>
      <xdr:colOff>190500</xdr:colOff>
      <xdr:row>7</xdr:row>
      <xdr:rowOff>104775</xdr:rowOff>
    </xdr:to>
    <xdr:grpSp>
      <xdr:nvGrpSpPr>
        <xdr:cNvPr id="15" name="Group 58"/>
        <xdr:cNvGrpSpPr>
          <a:grpSpLocks/>
        </xdr:cNvGrpSpPr>
      </xdr:nvGrpSpPr>
      <xdr:grpSpPr>
        <a:xfrm>
          <a:off x="533400" y="981075"/>
          <a:ext cx="2095500" cy="285750"/>
          <a:chOff x="120" y="101"/>
          <a:chExt cx="220" cy="29"/>
        </a:xfrm>
        <a:solidFill>
          <a:srgbClr val="FFFFFF"/>
        </a:solidFill>
      </xdr:grpSpPr>
      <xdr:sp macro="[0]!LİSTEYEGİT">
        <xdr:nvSpPr>
          <xdr:cNvPr id="16" name="AutoShape 19"/>
          <xdr:cNvSpPr>
            <a:spLocks/>
          </xdr:cNvSpPr>
        </xdr:nvSpPr>
        <xdr:spPr>
          <a:xfrm>
            <a:off x="120" y="101"/>
            <a:ext cx="220" cy="28"/>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Alacaklı Kayıt  </a:t>
            </a:r>
          </a:p>
        </xdr:txBody>
      </xdr:sp>
      <xdr:pic>
        <xdr:nvPicPr>
          <xdr:cNvPr id="17" name="Picture 55" descr="icon_folder_new_topic"/>
          <xdr:cNvPicPr preferRelativeResize="1">
            <a:picLocks noChangeAspect="1"/>
          </xdr:cNvPicPr>
        </xdr:nvPicPr>
        <xdr:blipFill>
          <a:blip r:embed="rId3"/>
          <a:stretch>
            <a:fillRect/>
          </a:stretch>
        </xdr:blipFill>
        <xdr:spPr>
          <a:xfrm>
            <a:off x="129" y="102"/>
            <a:ext cx="29" cy="28"/>
          </a:xfrm>
          <a:prstGeom prst="rect">
            <a:avLst/>
          </a:prstGeom>
          <a:gradFill rotWithShape="1">
            <a:gsLst>
              <a:gs pos="0">
                <a:srgbClr val="D6B19C"/>
              </a:gs>
              <a:gs pos="30000">
                <a:srgbClr val="D49E6C"/>
              </a:gs>
              <a:gs pos="70000">
                <a:srgbClr val="A65528"/>
              </a:gs>
              <a:gs pos="100000">
                <a:srgbClr val="663012"/>
              </a:gs>
            </a:gsLst>
            <a:lin ang="5400000" scaled="1"/>
          </a:gradFill>
          <a:ln w="9525" cmpd="sng">
            <a:noFill/>
          </a:ln>
        </xdr:spPr>
      </xdr:pic>
    </xdr:grpSp>
    <xdr:clientData/>
  </xdr:twoCellAnchor>
  <xdr:twoCellAnchor>
    <xdr:from>
      <xdr:col>0</xdr:col>
      <xdr:colOff>542925</xdr:colOff>
      <xdr:row>8</xdr:row>
      <xdr:rowOff>9525</xdr:rowOff>
    </xdr:from>
    <xdr:to>
      <xdr:col>4</xdr:col>
      <xdr:colOff>200025</xdr:colOff>
      <xdr:row>9</xdr:row>
      <xdr:rowOff>133350</xdr:rowOff>
    </xdr:to>
    <xdr:grpSp>
      <xdr:nvGrpSpPr>
        <xdr:cNvPr id="18" name="Group 59"/>
        <xdr:cNvGrpSpPr>
          <a:grpSpLocks/>
        </xdr:cNvGrpSpPr>
      </xdr:nvGrpSpPr>
      <xdr:grpSpPr>
        <a:xfrm>
          <a:off x="542925" y="1343025"/>
          <a:ext cx="2095500" cy="295275"/>
          <a:chOff x="121" y="137"/>
          <a:chExt cx="220" cy="30"/>
        </a:xfrm>
        <a:solidFill>
          <a:srgbClr val="FFFFFF"/>
        </a:solidFill>
      </xdr:grpSpPr>
      <xdr:sp macro="[0]!ANAKOD">
        <xdr:nvSpPr>
          <xdr:cNvPr id="19" name="AutoShape 25"/>
          <xdr:cNvSpPr>
            <a:spLocks/>
          </xdr:cNvSpPr>
        </xdr:nvSpPr>
        <xdr:spPr>
          <a:xfrm>
            <a:off x="121" y="137"/>
            <a:ext cx="220" cy="28"/>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Analitik Kod Ekle-Sil</a:t>
            </a:r>
          </a:p>
        </xdr:txBody>
      </xdr:sp>
      <xdr:pic>
        <xdr:nvPicPr>
          <xdr:cNvPr id="20" name="Picture 56" descr="icon_folder_new_topic"/>
          <xdr:cNvPicPr preferRelativeResize="1">
            <a:picLocks noChangeAspect="1"/>
          </xdr:cNvPicPr>
        </xdr:nvPicPr>
        <xdr:blipFill>
          <a:blip r:embed="rId4"/>
          <a:stretch>
            <a:fillRect/>
          </a:stretch>
        </xdr:blipFill>
        <xdr:spPr>
          <a:xfrm>
            <a:off x="128" y="138"/>
            <a:ext cx="29" cy="29"/>
          </a:xfrm>
          <a:prstGeom prst="rect">
            <a:avLst/>
          </a:prstGeom>
          <a:gradFill rotWithShape="1">
            <a:gsLst>
              <a:gs pos="0">
                <a:srgbClr val="D6B19C"/>
              </a:gs>
              <a:gs pos="30000">
                <a:srgbClr val="D49E6C"/>
              </a:gs>
              <a:gs pos="70000">
                <a:srgbClr val="A65528"/>
              </a:gs>
              <a:gs pos="100000">
                <a:srgbClr val="663012"/>
              </a:gs>
            </a:gsLst>
            <a:lin ang="5400000" scaled="1"/>
          </a:gradFill>
          <a:ln w="9525" cmpd="sng">
            <a:noFill/>
          </a:ln>
        </xdr:spPr>
      </xdr:pic>
    </xdr:grpSp>
    <xdr:clientData/>
  </xdr:twoCellAnchor>
  <xdr:twoCellAnchor>
    <xdr:from>
      <xdr:col>0</xdr:col>
      <xdr:colOff>552450</xdr:colOff>
      <xdr:row>10</xdr:row>
      <xdr:rowOff>28575</xdr:rowOff>
    </xdr:from>
    <xdr:to>
      <xdr:col>4</xdr:col>
      <xdr:colOff>209550</xdr:colOff>
      <xdr:row>11</xdr:row>
      <xdr:rowOff>152400</xdr:rowOff>
    </xdr:to>
    <xdr:grpSp>
      <xdr:nvGrpSpPr>
        <xdr:cNvPr id="21" name="Group 60"/>
        <xdr:cNvGrpSpPr>
          <a:grpSpLocks/>
        </xdr:cNvGrpSpPr>
      </xdr:nvGrpSpPr>
      <xdr:grpSpPr>
        <a:xfrm>
          <a:off x="552450" y="1695450"/>
          <a:ext cx="2095500" cy="285750"/>
          <a:chOff x="121" y="137"/>
          <a:chExt cx="220" cy="30"/>
        </a:xfrm>
        <a:solidFill>
          <a:srgbClr val="FFFFFF"/>
        </a:solidFill>
      </xdr:grpSpPr>
      <xdr:sp macro="[0]!KATSAYILAR">
        <xdr:nvSpPr>
          <xdr:cNvPr id="22" name="AutoShape 61"/>
          <xdr:cNvSpPr>
            <a:spLocks/>
          </xdr:cNvSpPr>
        </xdr:nvSpPr>
        <xdr:spPr>
          <a:xfrm>
            <a:off x="121" y="137"/>
            <a:ext cx="220" cy="28"/>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Aylık Katsayılar</a:t>
            </a:r>
          </a:p>
        </xdr:txBody>
      </xdr:sp>
      <xdr:pic macro="[0]!KATSAYILAR">
        <xdr:nvPicPr>
          <xdr:cNvPr id="23" name="Picture 62" descr="icon_folder_new_topic"/>
          <xdr:cNvPicPr preferRelativeResize="1">
            <a:picLocks noChangeAspect="1"/>
          </xdr:cNvPicPr>
        </xdr:nvPicPr>
        <xdr:blipFill>
          <a:blip r:embed="rId5"/>
          <a:stretch>
            <a:fillRect/>
          </a:stretch>
        </xdr:blipFill>
        <xdr:spPr>
          <a:xfrm>
            <a:off x="128" y="138"/>
            <a:ext cx="29" cy="29"/>
          </a:xfrm>
          <a:prstGeom prst="rect">
            <a:avLst/>
          </a:prstGeom>
          <a:gradFill rotWithShape="1">
            <a:gsLst>
              <a:gs pos="0">
                <a:srgbClr val="D6B19C"/>
              </a:gs>
              <a:gs pos="30000">
                <a:srgbClr val="D49E6C"/>
              </a:gs>
              <a:gs pos="70000">
                <a:srgbClr val="A65528"/>
              </a:gs>
              <a:gs pos="100000">
                <a:srgbClr val="663012"/>
              </a:gs>
            </a:gsLst>
            <a:lin ang="5400000" scaled="1"/>
          </a:gradFill>
          <a:ln w="9525" cmpd="sng">
            <a:noFill/>
          </a:ln>
        </xdr:spPr>
      </xdr:pic>
    </xdr:grpSp>
    <xdr:clientData/>
  </xdr:twoCellAnchor>
  <xdr:twoCellAnchor>
    <xdr:from>
      <xdr:col>7</xdr:col>
      <xdr:colOff>171450</xdr:colOff>
      <xdr:row>16</xdr:row>
      <xdr:rowOff>19050</xdr:rowOff>
    </xdr:from>
    <xdr:to>
      <xdr:col>10</xdr:col>
      <xdr:colOff>438150</xdr:colOff>
      <xdr:row>18</xdr:row>
      <xdr:rowOff>0</xdr:rowOff>
    </xdr:to>
    <xdr:sp macro="[0]!Dilekce">
      <xdr:nvSpPr>
        <xdr:cNvPr id="24" name="AutoShape 35"/>
        <xdr:cNvSpPr>
          <a:spLocks/>
        </xdr:cNvSpPr>
      </xdr:nvSpPr>
      <xdr:spPr>
        <a:xfrm>
          <a:off x="4438650" y="2676525"/>
          <a:ext cx="2095500" cy="304800"/>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Mali Alacak Dilekçesi</a:t>
          </a:r>
        </a:p>
      </xdr:txBody>
    </xdr:sp>
    <xdr:clientData/>
  </xdr:twoCellAnchor>
  <xdr:twoCellAnchor>
    <xdr:from>
      <xdr:col>7</xdr:col>
      <xdr:colOff>142875</xdr:colOff>
      <xdr:row>18</xdr:row>
      <xdr:rowOff>114300</xdr:rowOff>
    </xdr:from>
    <xdr:to>
      <xdr:col>10</xdr:col>
      <xdr:colOff>409575</xdr:colOff>
      <xdr:row>20</xdr:row>
      <xdr:rowOff>57150</xdr:rowOff>
    </xdr:to>
    <xdr:sp macro="[0]!aileyardımıbildirimi">
      <xdr:nvSpPr>
        <xdr:cNvPr id="25" name="AutoShape 18"/>
        <xdr:cNvSpPr>
          <a:spLocks/>
        </xdr:cNvSpPr>
      </xdr:nvSpPr>
      <xdr:spPr>
        <a:xfrm>
          <a:off x="4410075" y="3095625"/>
          <a:ext cx="2095500" cy="285750"/>
        </a:xfrm>
        <a:prstGeom prst="roundRect">
          <a:avLst>
            <a:gd name="adj" fmla="val 0"/>
          </a:avLst>
        </a:prstGeom>
        <a:gradFill rotWithShape="1">
          <a:gsLst>
            <a:gs pos="0">
              <a:srgbClr val="D6B19C"/>
            </a:gs>
            <a:gs pos="30000">
              <a:srgbClr val="D49E6C"/>
            </a:gs>
            <a:gs pos="70000">
              <a:srgbClr val="A65528"/>
            </a:gs>
            <a:gs pos="100000">
              <a:srgbClr val="663012"/>
            </a:gs>
          </a:gsLst>
          <a:lin ang="5400000" scaled="1"/>
        </a:gra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Aile Yardımı Bildirimi</a:t>
          </a:r>
        </a:p>
      </xdr:txBody>
    </xdr:sp>
    <xdr:clientData/>
  </xdr:twoCellAnchor>
  <xdr:twoCellAnchor>
    <xdr:from>
      <xdr:col>0</xdr:col>
      <xdr:colOff>352425</xdr:colOff>
      <xdr:row>31</xdr:row>
      <xdr:rowOff>0</xdr:rowOff>
    </xdr:from>
    <xdr:to>
      <xdr:col>10</xdr:col>
      <xdr:colOff>533400</xdr:colOff>
      <xdr:row>34</xdr:row>
      <xdr:rowOff>152400</xdr:rowOff>
    </xdr:to>
    <xdr:sp>
      <xdr:nvSpPr>
        <xdr:cNvPr id="26" name="Metin kutusu 26"/>
        <xdr:cNvSpPr txBox="1">
          <a:spLocks noChangeArrowheads="1"/>
        </xdr:cNvSpPr>
      </xdr:nvSpPr>
      <xdr:spPr>
        <a:xfrm>
          <a:off x="352425" y="5133975"/>
          <a:ext cx="6276975" cy="638175"/>
        </a:xfrm>
        <a:prstGeom prst="rect">
          <a:avLst/>
        </a:prstGeom>
        <a:solidFill>
          <a:srgbClr val="FFC000"/>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 2010 larda: Makroların çalışabilmesi için izlenecek yol: Boş bir Excel dosyası açınız.
</a:t>
          </a:r>
          <a:r>
            <a:rPr lang="en-US" cap="none" sz="1100" b="0" i="0" u="none" baseline="0">
              <a:solidFill>
                <a:srgbClr val="000000"/>
              </a:solidFill>
              <a:latin typeface="Calibri"/>
              <a:ea typeface="Calibri"/>
              <a:cs typeface="Calibri"/>
            </a:rPr>
            <a:t>Dosya Menüsünden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Seçenekler/Güven Merkezi/Güven Merkezi Ayarları/Makro ayarları nı seçiniz.
</a:t>
          </a:r>
          <a:r>
            <a:rPr lang="en-US" cap="none" sz="1100" b="0" i="0" u="none" baseline="0">
              <a:solidFill>
                <a:srgbClr val="000000"/>
              </a:solidFill>
              <a:latin typeface="Calibri"/>
              <a:ea typeface="Calibri"/>
              <a:cs typeface="Calibri"/>
            </a:rPr>
            <a:t>*Bildirimde bulunarak tüm makroları devre dışı bırak seçeneğini seçiniz. Kaydedip çıkınız.</a:t>
          </a:r>
          <a:r>
            <a:rPr lang="en-US" cap="none" sz="1100" b="0" i="0" u="none" baseline="0">
              <a:solidFill>
                <a:srgbClr val="000000"/>
              </a:solidFill>
              <a:latin typeface="Calibri"/>
              <a:ea typeface="Calibri"/>
              <a:cs typeface="Calibri"/>
            </a:rPr>
            <a:t> Açılışta Makroları etkinleştir' i seçiniz.</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22</xdr:row>
      <xdr:rowOff>171450</xdr:rowOff>
    </xdr:from>
    <xdr:to>
      <xdr:col>11</xdr:col>
      <xdr:colOff>485775</xdr:colOff>
      <xdr:row>24</xdr:row>
      <xdr:rowOff>133350</xdr:rowOff>
    </xdr:to>
    <xdr:sp macro="[0]!LİSTEYEGİT">
      <xdr:nvSpPr>
        <xdr:cNvPr id="1" name="Texte 1"/>
        <xdr:cNvSpPr>
          <a:spLocks/>
        </xdr:cNvSpPr>
      </xdr:nvSpPr>
      <xdr:spPr>
        <a:xfrm>
          <a:off x="8477250" y="3876675"/>
          <a:ext cx="962025" cy="29527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Kayıt  &gt;&gt;</a:t>
          </a:r>
        </a:p>
      </xdr:txBody>
    </xdr:sp>
    <xdr:clientData fPrintsWithSheet="0"/>
  </xdr:twoCellAnchor>
  <xdr:twoCellAnchor>
    <xdr:from>
      <xdr:col>10</xdr:col>
      <xdr:colOff>342900</xdr:colOff>
      <xdr:row>13</xdr:row>
      <xdr:rowOff>19050</xdr:rowOff>
    </xdr:from>
    <xdr:to>
      <xdr:col>11</xdr:col>
      <xdr:colOff>542925</xdr:colOff>
      <xdr:row>14</xdr:row>
      <xdr:rowOff>133350</xdr:rowOff>
    </xdr:to>
    <xdr:sp macro="[0]!MENÜ">
      <xdr:nvSpPr>
        <xdr:cNvPr id="2" name="Texte 1"/>
        <xdr:cNvSpPr>
          <a:spLocks/>
        </xdr:cNvSpPr>
      </xdr:nvSpPr>
      <xdr:spPr>
        <a:xfrm>
          <a:off x="8534400" y="2114550"/>
          <a:ext cx="962025" cy="285750"/>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0</xdr:row>
      <xdr:rowOff>152400</xdr:rowOff>
    </xdr:from>
    <xdr:to>
      <xdr:col>3</xdr:col>
      <xdr:colOff>1581150</xdr:colOff>
      <xdr:row>0</xdr:row>
      <xdr:rowOff>438150</xdr:rowOff>
    </xdr:to>
    <xdr:sp macro="[0]!ListeyeGit.MesajKutusu">
      <xdr:nvSpPr>
        <xdr:cNvPr id="1" name="Texte 1"/>
        <xdr:cNvSpPr>
          <a:spLocks/>
        </xdr:cNvSpPr>
      </xdr:nvSpPr>
      <xdr:spPr>
        <a:xfrm>
          <a:off x="3895725" y="152400"/>
          <a:ext cx="1162050" cy="285750"/>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Açıklama</a:t>
          </a:r>
        </a:p>
      </xdr:txBody>
    </xdr:sp>
    <xdr:clientData fPrintsWithSheet="0"/>
  </xdr:twoCellAnchor>
  <xdr:twoCellAnchor>
    <xdr:from>
      <xdr:col>3</xdr:col>
      <xdr:colOff>504825</xdr:colOff>
      <xdr:row>0</xdr:row>
      <xdr:rowOff>695325</xdr:rowOff>
    </xdr:from>
    <xdr:to>
      <xdr:col>3</xdr:col>
      <xdr:colOff>1371600</xdr:colOff>
      <xdr:row>0</xdr:row>
      <xdr:rowOff>981075</xdr:rowOff>
    </xdr:to>
    <xdr:sp macro="[0]!MENÜ">
      <xdr:nvSpPr>
        <xdr:cNvPr id="2" name="Texte 1"/>
        <xdr:cNvSpPr>
          <a:spLocks/>
        </xdr:cNvSpPr>
      </xdr:nvSpPr>
      <xdr:spPr>
        <a:xfrm>
          <a:off x="3981450" y="695325"/>
          <a:ext cx="866775" cy="285750"/>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2</xdr:col>
      <xdr:colOff>209550</xdr:colOff>
      <xdr:row>0</xdr:row>
      <xdr:rowOff>152400</xdr:rowOff>
    </xdr:from>
    <xdr:to>
      <xdr:col>2</xdr:col>
      <xdr:colOff>1362075</xdr:colOff>
      <xdr:row>0</xdr:row>
      <xdr:rowOff>438150</xdr:rowOff>
    </xdr:to>
    <xdr:sp macro="[0]!bilgiler">
      <xdr:nvSpPr>
        <xdr:cNvPr id="3" name="Texte 1"/>
        <xdr:cNvSpPr>
          <a:spLocks/>
        </xdr:cNvSpPr>
      </xdr:nvSpPr>
      <xdr:spPr>
        <a:xfrm>
          <a:off x="1619250" y="152400"/>
          <a:ext cx="1152525" cy="285750"/>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BİLGİLER</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76200</xdr:rowOff>
    </xdr:from>
    <xdr:to>
      <xdr:col>2</xdr:col>
      <xdr:colOff>619125</xdr:colOff>
      <xdr:row>1</xdr:row>
      <xdr:rowOff>104775</xdr:rowOff>
    </xdr:to>
    <xdr:sp macro="[0]!MENÜ">
      <xdr:nvSpPr>
        <xdr:cNvPr id="1" name="Texte 1"/>
        <xdr:cNvSpPr>
          <a:spLocks/>
        </xdr:cNvSpPr>
      </xdr:nvSpPr>
      <xdr:spPr>
        <a:xfrm>
          <a:off x="581025" y="76200"/>
          <a:ext cx="1171575" cy="2762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12</xdr:col>
      <xdr:colOff>219075</xdr:colOff>
      <xdr:row>0</xdr:row>
      <xdr:rowOff>133350</xdr:rowOff>
    </xdr:from>
    <xdr:to>
      <xdr:col>15</xdr:col>
      <xdr:colOff>485775</xdr:colOff>
      <xdr:row>2</xdr:row>
      <xdr:rowOff>19050</xdr:rowOff>
    </xdr:to>
    <xdr:sp macro="[0]!BankaListesi.BankaListesi">
      <xdr:nvSpPr>
        <xdr:cNvPr id="2" name="Texte 1"/>
        <xdr:cNvSpPr>
          <a:spLocks/>
        </xdr:cNvSpPr>
      </xdr:nvSpPr>
      <xdr:spPr>
        <a:xfrm>
          <a:off x="6953250" y="133350"/>
          <a:ext cx="1476375" cy="29527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Banka Listesi &gt; </a:t>
          </a:r>
        </a:p>
      </xdr:txBody>
    </xdr:sp>
    <xdr:clientData fPrintsWithSheet="0"/>
  </xdr:twoCellAnchor>
  <xdr:twoCellAnchor editAs="oneCell">
    <xdr:from>
      <xdr:col>3</xdr:col>
      <xdr:colOff>847725</xdr:colOff>
      <xdr:row>0</xdr:row>
      <xdr:rowOff>219075</xdr:rowOff>
    </xdr:from>
    <xdr:to>
      <xdr:col>6</xdr:col>
      <xdr:colOff>28575</xdr:colOff>
      <xdr:row>2</xdr:row>
      <xdr:rowOff>152400</xdr:rowOff>
    </xdr:to>
    <xdr:pic>
      <xdr:nvPicPr>
        <xdr:cNvPr id="3" name="CommandButton1"/>
        <xdr:cNvPicPr preferRelativeResize="1">
          <a:picLocks noChangeAspect="1"/>
        </xdr:cNvPicPr>
      </xdr:nvPicPr>
      <xdr:blipFill>
        <a:blip r:embed="rId1"/>
        <a:stretch>
          <a:fillRect/>
        </a:stretch>
      </xdr:blipFill>
      <xdr:spPr>
        <a:xfrm>
          <a:off x="2952750" y="219075"/>
          <a:ext cx="1200150" cy="342900"/>
        </a:xfrm>
        <a:prstGeom prst="rect">
          <a:avLst/>
        </a:prstGeom>
        <a:noFill/>
        <a:ln w="1" cmpd="sng">
          <a:noFill/>
        </a:ln>
      </xdr:spPr>
    </xdr:pic>
    <xdr:clientData fPrintsWithSheet="0"/>
  </xdr:twoCellAnchor>
  <xdr:twoCellAnchor editAs="oneCell">
    <xdr:from>
      <xdr:col>6</xdr:col>
      <xdr:colOff>238125</xdr:colOff>
      <xdr:row>0</xdr:row>
      <xdr:rowOff>238125</xdr:rowOff>
    </xdr:from>
    <xdr:to>
      <xdr:col>8</xdr:col>
      <xdr:colOff>200025</xdr:colOff>
      <xdr:row>2</xdr:row>
      <xdr:rowOff>161925</xdr:rowOff>
    </xdr:to>
    <xdr:pic>
      <xdr:nvPicPr>
        <xdr:cNvPr id="4" name="CommandButton2"/>
        <xdr:cNvPicPr preferRelativeResize="1">
          <a:picLocks noChangeAspect="1"/>
        </xdr:cNvPicPr>
      </xdr:nvPicPr>
      <xdr:blipFill>
        <a:blip r:embed="rId2"/>
        <a:stretch>
          <a:fillRect/>
        </a:stretch>
      </xdr:blipFill>
      <xdr:spPr>
        <a:xfrm>
          <a:off x="4362450" y="238125"/>
          <a:ext cx="1076325" cy="3333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yozgat.meb.gov.tr/meb_iys_dosyalar/2013_10/AVC/Stajyer_201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YLAR"/>
      <sheetName val="MENÜ"/>
      <sheetName val="ASGARİ"/>
      <sheetName val="TALİMAT"/>
      <sheetName val="YASAL"/>
      <sheetName val="BİLGİLER"/>
      <sheetName val="LİSTE"/>
      <sheetName val="PUANTAJ"/>
      <sheetName val="BORDRO"/>
      <sheetName val="BANKA"/>
      <sheetName val="NAKİT"/>
      <sheetName val="TETCET"/>
      <sheetName val="PGDC"/>
      <sheetName val="Stajyer_2013-4"/>
    </sheetNames>
    <sheetDataSet>
      <sheetData sheetId="0">
        <row r="1">
          <cell r="A1" t="str">
            <v>01</v>
          </cell>
          <cell r="B1" t="str">
            <v>OCAK</v>
          </cell>
        </row>
        <row r="2">
          <cell r="A2" t="str">
            <v>02</v>
          </cell>
          <cell r="B2" t="str">
            <v>ŞUBAT</v>
          </cell>
        </row>
        <row r="3">
          <cell r="A3" t="str">
            <v>03</v>
          </cell>
          <cell r="B3" t="str">
            <v>MART</v>
          </cell>
        </row>
        <row r="4">
          <cell r="A4" t="str">
            <v>04</v>
          </cell>
          <cell r="B4" t="str">
            <v>NİSAN</v>
          </cell>
        </row>
        <row r="5">
          <cell r="A5" t="str">
            <v>05</v>
          </cell>
          <cell r="B5" t="str">
            <v>MAYIS</v>
          </cell>
        </row>
        <row r="6">
          <cell r="A6" t="str">
            <v>06</v>
          </cell>
          <cell r="B6" t="str">
            <v>HAZİRAN</v>
          </cell>
        </row>
        <row r="7">
          <cell r="A7" t="str">
            <v>07</v>
          </cell>
          <cell r="B7" t="str">
            <v>TEMMUZ</v>
          </cell>
        </row>
        <row r="8">
          <cell r="A8" t="str">
            <v>08</v>
          </cell>
          <cell r="B8" t="str">
            <v>AĞUSTOS</v>
          </cell>
        </row>
        <row r="9">
          <cell r="A9" t="str">
            <v>09</v>
          </cell>
          <cell r="B9" t="str">
            <v>EYLÜL</v>
          </cell>
        </row>
        <row r="10">
          <cell r="A10" t="str">
            <v>10</v>
          </cell>
          <cell r="B10" t="str">
            <v>EKİM</v>
          </cell>
        </row>
        <row r="11">
          <cell r="A11" t="str">
            <v>11</v>
          </cell>
          <cell r="B11" t="str">
            <v>KASIM</v>
          </cell>
        </row>
        <row r="12">
          <cell r="A12" t="str">
            <v>12</v>
          </cell>
          <cell r="B12" t="str">
            <v>ARALIK</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byayikci@meb.gov.tr"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ayfa8"/>
  <dimension ref="A1:AL53"/>
  <sheetViews>
    <sheetView showGridLines="0" zoomScale="75" zoomScaleNormal="75" zoomScalePageLayoutView="0" workbookViewId="0" topLeftCell="A1">
      <selection activeCell="A1" sqref="A1:AL1"/>
    </sheetView>
  </sheetViews>
  <sheetFormatPr defaultColWidth="6.7109375" defaultRowHeight="12.75"/>
  <cols>
    <col min="1" max="4" width="4.7109375" style="544" customWidth="1"/>
    <col min="5" max="5" width="22.57421875" style="544" customWidth="1"/>
    <col min="6" max="6" width="3.8515625" style="544" customWidth="1"/>
    <col min="7" max="7" width="6.7109375" style="544" customWidth="1"/>
    <col min="8" max="11" width="4.7109375" style="544" customWidth="1"/>
    <col min="12" max="13" width="1.7109375" style="544" customWidth="1"/>
    <col min="14" max="14" width="4.7109375" style="544" customWidth="1"/>
    <col min="15" max="15" width="1.7109375" style="544" customWidth="1"/>
    <col min="16" max="16" width="2.7109375" style="544" customWidth="1"/>
    <col min="17" max="17" width="1.7109375" style="544" customWidth="1"/>
    <col min="18" max="18" width="4.7109375" style="544" customWidth="1"/>
    <col min="19" max="19" width="2.7109375" style="544" customWidth="1"/>
    <col min="20" max="21" width="4.7109375" style="544" customWidth="1"/>
    <col min="22" max="22" width="3.7109375" style="544" customWidth="1"/>
    <col min="23" max="23" width="9.140625" style="544" customWidth="1"/>
    <col min="24" max="24" width="0.85546875" style="544" customWidth="1"/>
    <col min="25" max="25" width="6.7109375" style="544" customWidth="1"/>
    <col min="26" max="26" width="3.7109375" style="544" customWidth="1"/>
    <col min="27" max="28" width="2.7109375" style="544" customWidth="1"/>
    <col min="29" max="29" width="3.7109375" style="544" customWidth="1"/>
    <col min="30" max="30" width="8.7109375" style="544" customWidth="1"/>
    <col min="31" max="31" width="7.421875" style="544" customWidth="1"/>
    <col min="32" max="32" width="3.7109375" style="544" customWidth="1"/>
    <col min="33" max="33" width="8.7109375" style="544" customWidth="1"/>
    <col min="34" max="35" width="4.7109375" style="544" customWidth="1"/>
    <col min="36" max="36" width="8.7109375" style="544" customWidth="1"/>
    <col min="37" max="37" width="4.7109375" style="544" customWidth="1"/>
    <col min="38" max="38" width="8.7109375" style="544" customWidth="1"/>
    <col min="39" max="86" width="4.7109375" style="544" customWidth="1"/>
    <col min="87" max="16384" width="6.7109375" style="544" customWidth="1"/>
  </cols>
  <sheetData>
    <row r="1" spans="1:38" ht="18" customHeight="1" thickBot="1">
      <c r="A1" s="672" t="s">
        <v>390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row>
    <row r="2" spans="1:38" ht="19.5" customHeight="1" thickBot="1">
      <c r="A2" s="673" t="s">
        <v>391</v>
      </c>
      <c r="B2" s="674"/>
      <c r="C2" s="675"/>
      <c r="D2" s="545" t="s">
        <v>392</v>
      </c>
      <c r="E2" s="546"/>
      <c r="F2" s="546" t="s">
        <v>107</v>
      </c>
      <c r="G2" s="546"/>
      <c r="H2" s="546"/>
      <c r="I2" s="546"/>
      <c r="J2" s="546"/>
      <c r="K2" s="546"/>
      <c r="L2" s="546"/>
      <c r="M2" s="546"/>
      <c r="N2" s="546"/>
      <c r="O2" s="546"/>
      <c r="P2" s="546"/>
      <c r="Q2" s="546"/>
      <c r="R2" s="547"/>
      <c r="S2" s="548" t="s">
        <v>393</v>
      </c>
      <c r="T2" s="549"/>
      <c r="U2" s="549"/>
      <c r="V2" s="549"/>
      <c r="W2" s="549"/>
      <c r="X2" s="549" t="s">
        <v>107</v>
      </c>
      <c r="Y2" s="549"/>
      <c r="Z2" s="549"/>
      <c r="AA2" s="549"/>
      <c r="AB2" s="549"/>
      <c r="AC2" s="549"/>
      <c r="AD2" s="549"/>
      <c r="AE2" s="549"/>
      <c r="AF2" s="549"/>
      <c r="AG2" s="549"/>
      <c r="AH2" s="549"/>
      <c r="AI2" s="549"/>
      <c r="AJ2" s="549"/>
      <c r="AK2" s="549"/>
      <c r="AL2" s="550"/>
    </row>
    <row r="3" spans="1:38" ht="19.5" customHeight="1" thickBot="1">
      <c r="A3" s="676"/>
      <c r="B3" s="677"/>
      <c r="C3" s="678"/>
      <c r="D3" s="545" t="s">
        <v>71</v>
      </c>
      <c r="E3" s="546"/>
      <c r="F3" s="546" t="s">
        <v>107</v>
      </c>
      <c r="G3" s="546"/>
      <c r="H3" s="546"/>
      <c r="I3" s="546"/>
      <c r="J3" s="546"/>
      <c r="K3" s="546"/>
      <c r="L3" s="546"/>
      <c r="M3" s="546"/>
      <c r="N3" s="546"/>
      <c r="O3" s="546"/>
      <c r="P3" s="546"/>
      <c r="Q3" s="546"/>
      <c r="R3" s="547"/>
      <c r="S3" s="551" t="s">
        <v>394</v>
      </c>
      <c r="T3" s="552"/>
      <c r="U3" s="552"/>
      <c r="V3" s="552"/>
      <c r="W3" s="552"/>
      <c r="X3" s="552"/>
      <c r="Y3" s="552"/>
      <c r="Z3" s="552"/>
      <c r="AA3" s="552"/>
      <c r="AB3" s="552"/>
      <c r="AC3" s="552"/>
      <c r="AD3" s="552"/>
      <c r="AE3" s="552"/>
      <c r="AF3" s="603"/>
      <c r="AG3" s="552"/>
      <c r="AH3" s="552"/>
      <c r="AI3" s="552"/>
      <c r="AJ3" s="552"/>
      <c r="AK3" s="552"/>
      <c r="AL3" s="553"/>
    </row>
    <row r="4" spans="1:38" ht="19.5" customHeight="1" thickBot="1">
      <c r="A4" s="676"/>
      <c r="B4" s="677"/>
      <c r="C4" s="678"/>
      <c r="D4" s="554" t="s">
        <v>117</v>
      </c>
      <c r="E4" s="555"/>
      <c r="F4" s="555" t="s">
        <v>107</v>
      </c>
      <c r="G4" s="555"/>
      <c r="H4" s="555"/>
      <c r="I4" s="555"/>
      <c r="J4" s="555"/>
      <c r="K4" s="555"/>
      <c r="L4" s="555"/>
      <c r="M4" s="555"/>
      <c r="N4" s="555"/>
      <c r="O4" s="555"/>
      <c r="P4" s="555"/>
      <c r="Q4" s="555"/>
      <c r="R4" s="556"/>
      <c r="S4" s="557" t="s">
        <v>309</v>
      </c>
      <c r="T4" s="558"/>
      <c r="U4" s="558"/>
      <c r="V4" s="558"/>
      <c r="W4" s="558"/>
      <c r="X4" s="558" t="s">
        <v>107</v>
      </c>
      <c r="Y4" s="559"/>
      <c r="Z4" s="559"/>
      <c r="AA4" s="559"/>
      <c r="AB4" s="559"/>
      <c r="AC4" s="559"/>
      <c r="AD4" s="559"/>
      <c r="AE4" s="559"/>
      <c r="AF4" s="559"/>
      <c r="AG4" s="559"/>
      <c r="AH4" s="559"/>
      <c r="AI4" s="559"/>
      <c r="AJ4" s="559"/>
      <c r="AK4" s="559"/>
      <c r="AL4" s="560"/>
    </row>
    <row r="5" spans="1:38" ht="3.75" customHeight="1">
      <c r="A5" s="676"/>
      <c r="B5" s="677"/>
      <c r="C5" s="678"/>
      <c r="E5" s="561"/>
      <c r="F5" s="561"/>
      <c r="G5" s="561"/>
      <c r="H5" s="561"/>
      <c r="I5" s="561"/>
      <c r="J5" s="561"/>
      <c r="K5" s="561"/>
      <c r="L5" s="561"/>
      <c r="M5" s="561"/>
      <c r="N5" s="561"/>
      <c r="O5" s="561"/>
      <c r="P5" s="561"/>
      <c r="Q5" s="561"/>
      <c r="R5" s="562"/>
      <c r="S5" s="563"/>
      <c r="T5" s="561"/>
      <c r="U5" s="561"/>
      <c r="V5" s="561"/>
      <c r="W5" s="561"/>
      <c r="X5" s="561"/>
      <c r="Y5" s="561"/>
      <c r="Z5" s="561"/>
      <c r="AA5" s="561"/>
      <c r="AB5" s="561"/>
      <c r="AC5" s="561"/>
      <c r="AD5" s="561"/>
      <c r="AE5" s="561"/>
      <c r="AF5" s="561"/>
      <c r="AG5" s="561"/>
      <c r="AH5" s="561"/>
      <c r="AI5" s="561"/>
      <c r="AJ5" s="561"/>
      <c r="AK5" s="561"/>
      <c r="AL5" s="562"/>
    </row>
    <row r="6" spans="1:38" ht="19.5" customHeight="1">
      <c r="A6" s="676"/>
      <c r="B6" s="677"/>
      <c r="C6" s="678"/>
      <c r="D6" s="561" t="s">
        <v>395</v>
      </c>
      <c r="E6" s="561"/>
      <c r="F6" s="564" t="s">
        <v>107</v>
      </c>
      <c r="G6" s="564"/>
      <c r="H6" s="565" t="s">
        <v>396</v>
      </c>
      <c r="I6" s="566"/>
      <c r="J6" s="565" t="s">
        <v>397</v>
      </c>
      <c r="K6" s="567"/>
      <c r="L6" s="565"/>
      <c r="M6" s="565"/>
      <c r="N6" s="679" t="s">
        <v>398</v>
      </c>
      <c r="O6" s="680"/>
      <c r="P6" s="569"/>
      <c r="Q6" s="570"/>
      <c r="R6" s="562"/>
      <c r="S6" s="571" t="s">
        <v>399</v>
      </c>
      <c r="T6" s="572"/>
      <c r="U6" s="572"/>
      <c r="V6" s="572"/>
      <c r="W6" s="572"/>
      <c r="X6" s="572" t="s">
        <v>107</v>
      </c>
      <c r="Y6" s="561"/>
      <c r="Z6" s="561"/>
      <c r="AA6" s="561"/>
      <c r="AB6" s="561"/>
      <c r="AC6" s="561"/>
      <c r="AD6" s="561"/>
      <c r="AE6" s="561"/>
      <c r="AF6" s="561"/>
      <c r="AG6" s="561"/>
      <c r="AH6" s="561"/>
      <c r="AI6" s="561"/>
      <c r="AJ6" s="561"/>
      <c r="AK6" s="561"/>
      <c r="AL6" s="562"/>
    </row>
    <row r="7" spans="1:38" ht="9" customHeight="1" thickBot="1">
      <c r="A7" s="563"/>
      <c r="B7" s="561"/>
      <c r="C7" s="562"/>
      <c r="D7" s="561"/>
      <c r="E7" s="561"/>
      <c r="F7" s="561"/>
      <c r="G7" s="561"/>
      <c r="H7" s="561"/>
      <c r="I7" s="561"/>
      <c r="J7" s="561"/>
      <c r="K7" s="561"/>
      <c r="L7" s="561"/>
      <c r="M7" s="561"/>
      <c r="N7" s="561"/>
      <c r="O7" s="561"/>
      <c r="P7" s="561"/>
      <c r="Q7" s="561"/>
      <c r="R7" s="562"/>
      <c r="S7" s="554"/>
      <c r="T7" s="555"/>
      <c r="U7" s="555"/>
      <c r="V7" s="555"/>
      <c r="W7" s="555"/>
      <c r="X7" s="555"/>
      <c r="Y7" s="555"/>
      <c r="Z7" s="555"/>
      <c r="AA7" s="555"/>
      <c r="AB7" s="555"/>
      <c r="AC7" s="555"/>
      <c r="AD7" s="555"/>
      <c r="AE7" s="555"/>
      <c r="AF7" s="555"/>
      <c r="AG7" s="555"/>
      <c r="AH7" s="555"/>
      <c r="AI7" s="555"/>
      <c r="AJ7" s="555"/>
      <c r="AK7" s="555"/>
      <c r="AL7" s="556"/>
    </row>
    <row r="8" spans="1:38" ht="12" customHeight="1">
      <c r="A8" s="681" t="s">
        <v>400</v>
      </c>
      <c r="B8" s="682"/>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3"/>
    </row>
    <row r="9" spans="1:38" ht="12" customHeight="1" thickBot="1">
      <c r="A9" s="684"/>
      <c r="B9" s="685"/>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6"/>
    </row>
    <row r="10" spans="1:38" ht="12.75">
      <c r="A10" s="664" t="s">
        <v>117</v>
      </c>
      <c r="B10" s="665"/>
      <c r="C10" s="665"/>
      <c r="D10" s="666"/>
      <c r="E10" s="664" t="s">
        <v>401</v>
      </c>
      <c r="F10" s="665"/>
      <c r="G10" s="666"/>
      <c r="H10" s="664" t="s">
        <v>402</v>
      </c>
      <c r="I10" s="665"/>
      <c r="J10" s="665"/>
      <c r="K10" s="665"/>
      <c r="L10" s="666"/>
      <c r="M10" s="573"/>
      <c r="N10" s="665" t="s">
        <v>403</v>
      </c>
      <c r="O10" s="665"/>
      <c r="P10" s="665"/>
      <c r="Q10" s="665"/>
      <c r="R10" s="665"/>
      <c r="S10" s="665"/>
      <c r="T10" s="665"/>
      <c r="U10" s="665"/>
      <c r="V10" s="665"/>
      <c r="W10" s="665"/>
      <c r="X10" s="666"/>
      <c r="Y10" s="664" t="s">
        <v>22</v>
      </c>
      <c r="Z10" s="665"/>
      <c r="AA10" s="665"/>
      <c r="AB10" s="665"/>
      <c r="AC10" s="665"/>
      <c r="AD10" s="665"/>
      <c r="AE10" s="665"/>
      <c r="AF10" s="665"/>
      <c r="AG10" s="665"/>
      <c r="AH10" s="665"/>
      <c r="AI10" s="665"/>
      <c r="AJ10" s="665"/>
      <c r="AK10" s="665"/>
      <c r="AL10" s="666"/>
    </row>
    <row r="11" spans="1:38" ht="13.5" thickBot="1">
      <c r="A11" s="667"/>
      <c r="B11" s="668"/>
      <c r="C11" s="668"/>
      <c r="D11" s="669"/>
      <c r="E11" s="667"/>
      <c r="F11" s="668"/>
      <c r="G11" s="669"/>
      <c r="H11" s="670"/>
      <c r="I11" s="671"/>
      <c r="J11" s="668"/>
      <c r="K11" s="668"/>
      <c r="L11" s="669"/>
      <c r="M11" s="574"/>
      <c r="N11" s="668"/>
      <c r="O11" s="668"/>
      <c r="P11" s="668"/>
      <c r="Q11" s="668"/>
      <c r="R11" s="668"/>
      <c r="S11" s="668"/>
      <c r="T11" s="668"/>
      <c r="U11" s="668"/>
      <c r="V11" s="668"/>
      <c r="W11" s="668"/>
      <c r="X11" s="669"/>
      <c r="Y11" s="667"/>
      <c r="Z11" s="668"/>
      <c r="AA11" s="668"/>
      <c r="AB11" s="668"/>
      <c r="AC11" s="668"/>
      <c r="AD11" s="668"/>
      <c r="AE11" s="668"/>
      <c r="AF11" s="668"/>
      <c r="AG11" s="668"/>
      <c r="AH11" s="668"/>
      <c r="AI11" s="668"/>
      <c r="AJ11" s="668"/>
      <c r="AK11" s="668"/>
      <c r="AL11" s="669"/>
    </row>
    <row r="12" spans="1:38" ht="3.75" customHeight="1" thickBot="1">
      <c r="A12" s="577"/>
      <c r="B12" s="578"/>
      <c r="C12" s="578"/>
      <c r="D12" s="579"/>
      <c r="E12" s="577"/>
      <c r="F12" s="578"/>
      <c r="G12" s="578"/>
      <c r="H12" s="664"/>
      <c r="I12" s="665"/>
      <c r="J12" s="665"/>
      <c r="K12" s="665"/>
      <c r="L12" s="666"/>
      <c r="M12" s="576"/>
      <c r="N12" s="546"/>
      <c r="O12" s="561"/>
      <c r="P12" s="561"/>
      <c r="Q12" s="561"/>
      <c r="R12" s="561"/>
      <c r="S12" s="561"/>
      <c r="T12" s="561"/>
      <c r="U12" s="561"/>
      <c r="V12" s="561"/>
      <c r="W12" s="561"/>
      <c r="X12" s="562"/>
      <c r="Y12" s="580"/>
      <c r="Z12" s="581"/>
      <c r="AA12" s="581"/>
      <c r="AB12" s="581"/>
      <c r="AC12" s="581"/>
      <c r="AD12" s="581"/>
      <c r="AE12" s="581"/>
      <c r="AF12" s="581"/>
      <c r="AG12" s="581"/>
      <c r="AH12" s="581"/>
      <c r="AI12" s="581"/>
      <c r="AJ12" s="581"/>
      <c r="AK12" s="581"/>
      <c r="AL12" s="582"/>
    </row>
    <row r="13" spans="1:38" ht="7.5" customHeight="1">
      <c r="A13" s="571"/>
      <c r="B13" s="572"/>
      <c r="C13" s="572"/>
      <c r="D13" s="583"/>
      <c r="E13" s="571"/>
      <c r="F13" s="572"/>
      <c r="G13" s="572"/>
      <c r="H13" s="670"/>
      <c r="I13" s="671"/>
      <c r="J13" s="671"/>
      <c r="K13" s="671"/>
      <c r="L13" s="687"/>
      <c r="M13" s="575"/>
      <c r="N13" s="584"/>
      <c r="O13" s="563"/>
      <c r="P13" s="688" t="s">
        <v>404</v>
      </c>
      <c r="Q13" s="688"/>
      <c r="R13" s="688"/>
      <c r="S13" s="688"/>
      <c r="T13" s="585"/>
      <c r="U13" s="561"/>
      <c r="V13" s="561"/>
      <c r="W13" s="561"/>
      <c r="X13" s="562"/>
      <c r="Y13" s="563"/>
      <c r="Z13" s="561"/>
      <c r="AA13" s="561"/>
      <c r="AB13" s="561"/>
      <c r="AC13" s="561"/>
      <c r="AD13" s="561"/>
      <c r="AE13" s="561"/>
      <c r="AF13" s="561"/>
      <c r="AG13" s="561"/>
      <c r="AH13" s="561"/>
      <c r="AI13" s="561"/>
      <c r="AJ13" s="561"/>
      <c r="AK13" s="561"/>
      <c r="AL13" s="562"/>
    </row>
    <row r="14" spans="1:38" ht="9.75" customHeight="1" thickBot="1">
      <c r="A14" s="571"/>
      <c r="B14" s="572"/>
      <c r="C14" s="572"/>
      <c r="D14" s="583"/>
      <c r="E14" s="571"/>
      <c r="F14" s="572"/>
      <c r="G14" s="572"/>
      <c r="H14" s="670"/>
      <c r="I14" s="671"/>
      <c r="J14" s="671"/>
      <c r="K14" s="671"/>
      <c r="L14" s="687"/>
      <c r="M14" s="575"/>
      <c r="N14" s="586"/>
      <c r="O14" s="561"/>
      <c r="P14" s="688"/>
      <c r="Q14" s="688"/>
      <c r="R14" s="688"/>
      <c r="S14" s="688"/>
      <c r="T14" s="585"/>
      <c r="U14" s="561"/>
      <c r="V14" s="561"/>
      <c r="W14" s="561"/>
      <c r="X14" s="562"/>
      <c r="Y14" s="563"/>
      <c r="Z14" s="561"/>
      <c r="AA14" s="561"/>
      <c r="AB14" s="561"/>
      <c r="AC14" s="561"/>
      <c r="AD14" s="561"/>
      <c r="AE14" s="561"/>
      <c r="AF14" s="561"/>
      <c r="AG14" s="561"/>
      <c r="AH14" s="561"/>
      <c r="AI14" s="561"/>
      <c r="AJ14" s="561"/>
      <c r="AK14" s="561"/>
      <c r="AL14" s="562"/>
    </row>
    <row r="15" spans="1:38" ht="6" customHeight="1" thickBot="1">
      <c r="A15" s="571"/>
      <c r="B15" s="572"/>
      <c r="C15" s="572"/>
      <c r="D15" s="583"/>
      <c r="E15" s="571"/>
      <c r="F15" s="572"/>
      <c r="G15" s="572"/>
      <c r="H15" s="670"/>
      <c r="I15" s="671"/>
      <c r="J15" s="671"/>
      <c r="K15" s="671"/>
      <c r="L15" s="687"/>
      <c r="M15" s="575"/>
      <c r="N15" s="561"/>
      <c r="O15" s="561"/>
      <c r="P15" s="561"/>
      <c r="Q15" s="572"/>
      <c r="R15" s="561"/>
      <c r="S15" s="561"/>
      <c r="T15" s="561"/>
      <c r="U15" s="561"/>
      <c r="V15" s="561"/>
      <c r="W15" s="561"/>
      <c r="X15" s="562"/>
      <c r="Y15" s="563"/>
      <c r="Z15" s="561"/>
      <c r="AA15" s="561"/>
      <c r="AB15" s="561"/>
      <c r="AC15" s="561"/>
      <c r="AD15" s="561"/>
      <c r="AE15" s="561"/>
      <c r="AF15" s="561"/>
      <c r="AG15" s="561"/>
      <c r="AH15" s="561"/>
      <c r="AI15" s="561"/>
      <c r="AJ15" s="561"/>
      <c r="AK15" s="561"/>
      <c r="AL15" s="562"/>
    </row>
    <row r="16" spans="1:38" ht="7.5" customHeight="1">
      <c r="A16" s="571"/>
      <c r="B16" s="572"/>
      <c r="C16" s="572"/>
      <c r="D16" s="583"/>
      <c r="E16" s="571"/>
      <c r="F16" s="572"/>
      <c r="G16" s="572"/>
      <c r="H16" s="670"/>
      <c r="I16" s="671"/>
      <c r="J16" s="671"/>
      <c r="K16" s="671"/>
      <c r="L16" s="687"/>
      <c r="M16" s="575"/>
      <c r="N16" s="584"/>
      <c r="O16" s="561"/>
      <c r="P16" s="688" t="s">
        <v>405</v>
      </c>
      <c r="Q16" s="688"/>
      <c r="R16" s="688"/>
      <c r="S16" s="688"/>
      <c r="T16" s="585"/>
      <c r="U16" s="561"/>
      <c r="V16" s="561"/>
      <c r="W16" s="561"/>
      <c r="X16" s="562"/>
      <c r="Y16" s="563"/>
      <c r="Z16" s="561"/>
      <c r="AA16" s="561"/>
      <c r="AB16" s="561"/>
      <c r="AC16" s="561"/>
      <c r="AD16" s="561"/>
      <c r="AE16" s="561"/>
      <c r="AF16" s="561"/>
      <c r="AG16" s="561"/>
      <c r="AH16" s="561"/>
      <c r="AI16" s="561"/>
      <c r="AJ16" s="561"/>
      <c r="AK16" s="561"/>
      <c r="AL16" s="562"/>
    </row>
    <row r="17" spans="1:38" ht="7.5" customHeight="1" thickBot="1">
      <c r="A17" s="571"/>
      <c r="B17" s="572"/>
      <c r="C17" s="572"/>
      <c r="D17" s="583"/>
      <c r="E17" s="571"/>
      <c r="F17" s="572"/>
      <c r="G17" s="583"/>
      <c r="H17" s="670"/>
      <c r="I17" s="671"/>
      <c r="J17" s="671"/>
      <c r="K17" s="671"/>
      <c r="L17" s="687"/>
      <c r="M17" s="575"/>
      <c r="N17" s="586"/>
      <c r="O17" s="561"/>
      <c r="P17" s="688"/>
      <c r="Q17" s="688"/>
      <c r="R17" s="688"/>
      <c r="S17" s="688"/>
      <c r="T17" s="585"/>
      <c r="U17" s="561"/>
      <c r="V17" s="561"/>
      <c r="W17" s="561"/>
      <c r="X17" s="562"/>
      <c r="Y17" s="563"/>
      <c r="Z17" s="561"/>
      <c r="AA17" s="561"/>
      <c r="AB17" s="561"/>
      <c r="AC17" s="561"/>
      <c r="AD17" s="561"/>
      <c r="AE17" s="561"/>
      <c r="AF17" s="561"/>
      <c r="AG17" s="561"/>
      <c r="AH17" s="561"/>
      <c r="AI17" s="561"/>
      <c r="AJ17" s="561"/>
      <c r="AK17" s="561"/>
      <c r="AL17" s="562"/>
    </row>
    <row r="18" spans="1:38" ht="6" customHeight="1" thickBot="1">
      <c r="A18" s="571"/>
      <c r="B18" s="572"/>
      <c r="C18" s="572"/>
      <c r="D18" s="583"/>
      <c r="E18" s="571"/>
      <c r="F18" s="572"/>
      <c r="G18" s="583"/>
      <c r="H18" s="670"/>
      <c r="I18" s="671"/>
      <c r="J18" s="671"/>
      <c r="K18" s="671"/>
      <c r="L18" s="687"/>
      <c r="M18" s="575"/>
      <c r="N18" s="561"/>
      <c r="O18" s="561"/>
      <c r="P18" s="561"/>
      <c r="Q18" s="561"/>
      <c r="S18" s="572"/>
      <c r="T18" s="572"/>
      <c r="U18" s="561"/>
      <c r="V18" s="561"/>
      <c r="W18" s="561"/>
      <c r="X18" s="562"/>
      <c r="Y18" s="563"/>
      <c r="Z18" s="561"/>
      <c r="AA18" s="561"/>
      <c r="AB18" s="561"/>
      <c r="AC18" s="561"/>
      <c r="AD18" s="561"/>
      <c r="AE18" s="561"/>
      <c r="AF18" s="561"/>
      <c r="AG18" s="561"/>
      <c r="AH18" s="561"/>
      <c r="AI18" s="561"/>
      <c r="AJ18" s="561"/>
      <c r="AK18" s="561"/>
      <c r="AL18" s="562"/>
    </row>
    <row r="19" spans="1:38" ht="7.5" customHeight="1">
      <c r="A19" s="563"/>
      <c r="B19" s="561"/>
      <c r="C19" s="561"/>
      <c r="D19" s="562"/>
      <c r="E19" s="563"/>
      <c r="F19" s="561"/>
      <c r="G19" s="562"/>
      <c r="H19" s="670"/>
      <c r="I19" s="671"/>
      <c r="J19" s="671"/>
      <c r="K19" s="671"/>
      <c r="L19" s="687"/>
      <c r="M19" s="587"/>
      <c r="N19" s="584"/>
      <c r="O19" s="561"/>
      <c r="P19" s="688" t="s">
        <v>406</v>
      </c>
      <c r="Q19" s="688"/>
      <c r="R19" s="688"/>
      <c r="S19" s="688"/>
      <c r="T19" s="585"/>
      <c r="U19" s="561"/>
      <c r="V19" s="561"/>
      <c r="W19" s="561"/>
      <c r="X19" s="562"/>
      <c r="Y19" s="563"/>
      <c r="Z19" s="561"/>
      <c r="AA19" s="561"/>
      <c r="AB19" s="561"/>
      <c r="AC19" s="561"/>
      <c r="AD19" s="561"/>
      <c r="AE19" s="561"/>
      <c r="AF19" s="561"/>
      <c r="AG19" s="561"/>
      <c r="AH19" s="561"/>
      <c r="AI19" s="561"/>
      <c r="AJ19" s="561"/>
      <c r="AK19" s="561"/>
      <c r="AL19" s="562"/>
    </row>
    <row r="20" spans="1:38" ht="7.5" customHeight="1" thickBot="1">
      <c r="A20" s="563"/>
      <c r="B20" s="561"/>
      <c r="C20" s="561"/>
      <c r="D20" s="562"/>
      <c r="E20" s="563"/>
      <c r="F20" s="561"/>
      <c r="G20" s="562"/>
      <c r="H20" s="670"/>
      <c r="I20" s="671"/>
      <c r="J20" s="671"/>
      <c r="K20" s="671"/>
      <c r="L20" s="687"/>
      <c r="M20" s="563"/>
      <c r="N20" s="586"/>
      <c r="O20" s="561"/>
      <c r="P20" s="688"/>
      <c r="Q20" s="688"/>
      <c r="R20" s="688"/>
      <c r="S20" s="688"/>
      <c r="T20" s="585"/>
      <c r="U20" s="561"/>
      <c r="V20" s="561"/>
      <c r="W20" s="561"/>
      <c r="X20" s="562"/>
      <c r="Y20" s="563"/>
      <c r="Z20" s="561"/>
      <c r="AA20" s="561"/>
      <c r="AB20" s="561"/>
      <c r="AC20" s="561"/>
      <c r="AD20" s="561"/>
      <c r="AE20" s="561"/>
      <c r="AF20" s="561"/>
      <c r="AG20" s="561"/>
      <c r="AH20" s="561"/>
      <c r="AI20" s="561"/>
      <c r="AJ20" s="561"/>
      <c r="AK20" s="561"/>
      <c r="AL20" s="562"/>
    </row>
    <row r="21" spans="1:38" ht="3.75" customHeight="1" thickBot="1">
      <c r="A21" s="554"/>
      <c r="B21" s="555"/>
      <c r="C21" s="555"/>
      <c r="D21" s="556"/>
      <c r="E21" s="554"/>
      <c r="F21" s="555"/>
      <c r="G21" s="556"/>
      <c r="H21" s="667"/>
      <c r="I21" s="668"/>
      <c r="J21" s="668"/>
      <c r="K21" s="668"/>
      <c r="L21" s="669"/>
      <c r="M21" s="555"/>
      <c r="N21" s="555"/>
      <c r="O21" s="555"/>
      <c r="P21" s="555"/>
      <c r="Q21" s="555"/>
      <c r="R21" s="555"/>
      <c r="S21" s="555"/>
      <c r="T21" s="555"/>
      <c r="U21" s="555"/>
      <c r="V21" s="555"/>
      <c r="W21" s="555"/>
      <c r="X21" s="556"/>
      <c r="Y21" s="554"/>
      <c r="Z21" s="555"/>
      <c r="AA21" s="555"/>
      <c r="AB21" s="555"/>
      <c r="AC21" s="555"/>
      <c r="AD21" s="555"/>
      <c r="AE21" s="555"/>
      <c r="AF21" s="555"/>
      <c r="AG21" s="555"/>
      <c r="AH21" s="555"/>
      <c r="AI21" s="555"/>
      <c r="AJ21" s="555"/>
      <c r="AK21" s="555"/>
      <c r="AL21" s="556"/>
    </row>
    <row r="22" spans="1:38" ht="12" customHeight="1">
      <c r="A22" s="664" t="s">
        <v>407</v>
      </c>
      <c r="B22" s="665"/>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6"/>
    </row>
    <row r="23" spans="1:38" ht="12" customHeight="1" thickBot="1">
      <c r="A23" s="667"/>
      <c r="B23" s="668"/>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9"/>
    </row>
    <row r="24" spans="1:38" ht="15" customHeight="1" thickBot="1">
      <c r="A24" s="673" t="s">
        <v>117</v>
      </c>
      <c r="B24" s="674"/>
      <c r="C24" s="674"/>
      <c r="D24" s="675"/>
      <c r="E24" s="673" t="s">
        <v>408</v>
      </c>
      <c r="F24" s="666"/>
      <c r="G24" s="673" t="s">
        <v>409</v>
      </c>
      <c r="H24" s="674"/>
      <c r="I24" s="675"/>
      <c r="J24" s="695" t="s">
        <v>410</v>
      </c>
      <c r="K24" s="673" t="s">
        <v>411</v>
      </c>
      <c r="L24" s="698"/>
      <c r="M24" s="698"/>
      <c r="N24" s="699"/>
      <c r="O24" s="673" t="s">
        <v>412</v>
      </c>
      <c r="P24" s="674"/>
      <c r="Q24" s="674"/>
      <c r="R24" s="674"/>
      <c r="S24" s="675"/>
      <c r="T24" s="673" t="s">
        <v>413</v>
      </c>
      <c r="U24" s="674"/>
      <c r="V24" s="675"/>
      <c r="W24" s="706" t="s">
        <v>414</v>
      </c>
      <c r="X24" s="707"/>
      <c r="Y24" s="707"/>
      <c r="Z24" s="707"/>
      <c r="AA24" s="707"/>
      <c r="AB24" s="707"/>
      <c r="AC24" s="707"/>
      <c r="AD24" s="707"/>
      <c r="AE24" s="708"/>
      <c r="AF24" s="709" t="s">
        <v>415</v>
      </c>
      <c r="AG24" s="710"/>
      <c r="AH24" s="710"/>
      <c r="AI24" s="711"/>
      <c r="AJ24" s="673" t="s">
        <v>22</v>
      </c>
      <c r="AK24" s="674"/>
      <c r="AL24" s="675"/>
    </row>
    <row r="25" spans="1:38" ht="12" customHeight="1">
      <c r="A25" s="676"/>
      <c r="B25" s="677"/>
      <c r="C25" s="677"/>
      <c r="D25" s="678"/>
      <c r="E25" s="670"/>
      <c r="F25" s="687"/>
      <c r="G25" s="676"/>
      <c r="H25" s="677"/>
      <c r="I25" s="678"/>
      <c r="J25" s="696"/>
      <c r="K25" s="700"/>
      <c r="L25" s="701"/>
      <c r="M25" s="701"/>
      <c r="N25" s="702"/>
      <c r="O25" s="676"/>
      <c r="P25" s="677"/>
      <c r="Q25" s="677"/>
      <c r="R25" s="677"/>
      <c r="S25" s="678"/>
      <c r="T25" s="676"/>
      <c r="U25" s="677"/>
      <c r="V25" s="678"/>
      <c r="W25" s="673" t="s">
        <v>416</v>
      </c>
      <c r="X25" s="674"/>
      <c r="Y25" s="675"/>
      <c r="Z25" s="664" t="s">
        <v>417</v>
      </c>
      <c r="AA25" s="665"/>
      <c r="AB25" s="665"/>
      <c r="AC25" s="665"/>
      <c r="AD25" s="666"/>
      <c r="AE25" s="692" t="s">
        <v>418</v>
      </c>
      <c r="AF25" s="712"/>
      <c r="AG25" s="713"/>
      <c r="AH25" s="713"/>
      <c r="AI25" s="714"/>
      <c r="AJ25" s="676"/>
      <c r="AK25" s="677"/>
      <c r="AL25" s="678"/>
    </row>
    <row r="26" spans="1:38" ht="12.75">
      <c r="A26" s="676"/>
      <c r="B26" s="677"/>
      <c r="C26" s="677"/>
      <c r="D26" s="678"/>
      <c r="E26" s="670"/>
      <c r="F26" s="687"/>
      <c r="G26" s="676"/>
      <c r="H26" s="677"/>
      <c r="I26" s="678"/>
      <c r="J26" s="696"/>
      <c r="K26" s="700"/>
      <c r="L26" s="701"/>
      <c r="M26" s="701"/>
      <c r="N26" s="702"/>
      <c r="O26" s="676"/>
      <c r="P26" s="677"/>
      <c r="Q26" s="677"/>
      <c r="R26" s="677"/>
      <c r="S26" s="678"/>
      <c r="T26" s="676"/>
      <c r="U26" s="677"/>
      <c r="V26" s="678"/>
      <c r="W26" s="676"/>
      <c r="X26" s="677"/>
      <c r="Y26" s="678"/>
      <c r="Z26" s="670"/>
      <c r="AA26" s="671"/>
      <c r="AB26" s="671"/>
      <c r="AC26" s="671"/>
      <c r="AD26" s="687"/>
      <c r="AE26" s="693"/>
      <c r="AF26" s="712"/>
      <c r="AG26" s="713"/>
      <c r="AH26" s="713"/>
      <c r="AI26" s="714"/>
      <c r="AJ26" s="676"/>
      <c r="AK26" s="677"/>
      <c r="AL26" s="678"/>
    </row>
    <row r="27" spans="1:38" ht="12.75">
      <c r="A27" s="676"/>
      <c r="B27" s="677"/>
      <c r="C27" s="677"/>
      <c r="D27" s="678"/>
      <c r="E27" s="670"/>
      <c r="F27" s="687"/>
      <c r="G27" s="676"/>
      <c r="H27" s="677"/>
      <c r="I27" s="678"/>
      <c r="J27" s="696"/>
      <c r="K27" s="700"/>
      <c r="L27" s="701"/>
      <c r="M27" s="701"/>
      <c r="N27" s="702"/>
      <c r="O27" s="676"/>
      <c r="P27" s="677"/>
      <c r="Q27" s="677"/>
      <c r="R27" s="677"/>
      <c r="S27" s="678"/>
      <c r="T27" s="676"/>
      <c r="U27" s="677"/>
      <c r="V27" s="678"/>
      <c r="W27" s="676"/>
      <c r="X27" s="677"/>
      <c r="Y27" s="678"/>
      <c r="Z27" s="670"/>
      <c r="AA27" s="671"/>
      <c r="AB27" s="671"/>
      <c r="AC27" s="671"/>
      <c r="AD27" s="687"/>
      <c r="AE27" s="693"/>
      <c r="AF27" s="712"/>
      <c r="AG27" s="713"/>
      <c r="AH27" s="713"/>
      <c r="AI27" s="714"/>
      <c r="AJ27" s="676"/>
      <c r="AK27" s="677"/>
      <c r="AL27" s="678"/>
    </row>
    <row r="28" spans="1:38" ht="9.75" customHeight="1">
      <c r="A28" s="676"/>
      <c r="B28" s="677"/>
      <c r="C28" s="677"/>
      <c r="D28" s="678"/>
      <c r="E28" s="670"/>
      <c r="F28" s="687"/>
      <c r="G28" s="676"/>
      <c r="H28" s="677"/>
      <c r="I28" s="678"/>
      <c r="J28" s="696"/>
      <c r="K28" s="700"/>
      <c r="L28" s="701"/>
      <c r="M28" s="701"/>
      <c r="N28" s="702"/>
      <c r="O28" s="676"/>
      <c r="P28" s="677"/>
      <c r="Q28" s="677"/>
      <c r="R28" s="677"/>
      <c r="S28" s="678"/>
      <c r="T28" s="676"/>
      <c r="U28" s="677"/>
      <c r="V28" s="678"/>
      <c r="W28" s="676"/>
      <c r="X28" s="677"/>
      <c r="Y28" s="678"/>
      <c r="Z28" s="670"/>
      <c r="AA28" s="671"/>
      <c r="AB28" s="671"/>
      <c r="AC28" s="671"/>
      <c r="AD28" s="687"/>
      <c r="AE28" s="693"/>
      <c r="AF28" s="712"/>
      <c r="AG28" s="713"/>
      <c r="AH28" s="713"/>
      <c r="AI28" s="714"/>
      <c r="AJ28" s="676"/>
      <c r="AK28" s="677"/>
      <c r="AL28" s="678"/>
    </row>
    <row r="29" spans="1:38" ht="3.75" customHeight="1" thickBot="1">
      <c r="A29" s="689"/>
      <c r="B29" s="690"/>
      <c r="C29" s="690"/>
      <c r="D29" s="691"/>
      <c r="E29" s="667"/>
      <c r="F29" s="669"/>
      <c r="G29" s="689"/>
      <c r="H29" s="690"/>
      <c r="I29" s="691"/>
      <c r="J29" s="697"/>
      <c r="K29" s="703"/>
      <c r="L29" s="704"/>
      <c r="M29" s="704"/>
      <c r="N29" s="705"/>
      <c r="O29" s="689"/>
      <c r="P29" s="690"/>
      <c r="Q29" s="690"/>
      <c r="R29" s="690"/>
      <c r="S29" s="691"/>
      <c r="T29" s="689"/>
      <c r="U29" s="690"/>
      <c r="V29" s="691"/>
      <c r="W29" s="689"/>
      <c r="X29" s="690"/>
      <c r="Y29" s="691"/>
      <c r="Z29" s="667"/>
      <c r="AA29" s="668"/>
      <c r="AB29" s="668"/>
      <c r="AC29" s="668"/>
      <c r="AD29" s="669"/>
      <c r="AE29" s="694"/>
      <c r="AF29" s="715"/>
      <c r="AG29" s="716"/>
      <c r="AH29" s="716"/>
      <c r="AI29" s="717"/>
      <c r="AJ29" s="689"/>
      <c r="AK29" s="690"/>
      <c r="AL29" s="691"/>
    </row>
    <row r="30" spans="1:38" ht="19.5" customHeight="1">
      <c r="A30" s="718"/>
      <c r="B30" s="719"/>
      <c r="C30" s="719"/>
      <c r="D30" s="720"/>
      <c r="E30" s="718"/>
      <c r="F30" s="720"/>
      <c r="G30" s="718"/>
      <c r="H30" s="719"/>
      <c r="I30" s="720"/>
      <c r="J30" s="550"/>
      <c r="K30" s="718"/>
      <c r="L30" s="719"/>
      <c r="M30" s="719"/>
      <c r="N30" s="720"/>
      <c r="O30" s="718"/>
      <c r="P30" s="719"/>
      <c r="Q30" s="719"/>
      <c r="R30" s="719"/>
      <c r="S30" s="720"/>
      <c r="T30" s="718"/>
      <c r="U30" s="719"/>
      <c r="V30" s="720"/>
      <c r="W30" s="718"/>
      <c r="X30" s="719"/>
      <c r="Y30" s="720"/>
      <c r="Z30" s="719"/>
      <c r="AA30" s="719"/>
      <c r="AB30" s="719"/>
      <c r="AC30" s="719"/>
      <c r="AD30" s="720"/>
      <c r="AE30" s="588"/>
      <c r="AF30" s="548"/>
      <c r="AG30" s="549"/>
      <c r="AH30" s="549"/>
      <c r="AI30" s="550"/>
      <c r="AJ30" s="549"/>
      <c r="AK30" s="549"/>
      <c r="AL30" s="550"/>
    </row>
    <row r="31" spans="1:38" ht="19.5" customHeight="1">
      <c r="A31" s="721"/>
      <c r="B31" s="722"/>
      <c r="C31" s="722"/>
      <c r="D31" s="723"/>
      <c r="E31" s="721"/>
      <c r="F31" s="723"/>
      <c r="G31" s="721"/>
      <c r="H31" s="722"/>
      <c r="I31" s="723"/>
      <c r="J31" s="589"/>
      <c r="K31" s="721"/>
      <c r="L31" s="722"/>
      <c r="M31" s="722"/>
      <c r="N31" s="723"/>
      <c r="O31" s="721"/>
      <c r="P31" s="722"/>
      <c r="Q31" s="722"/>
      <c r="R31" s="722"/>
      <c r="S31" s="723"/>
      <c r="T31" s="721"/>
      <c r="U31" s="722"/>
      <c r="V31" s="723"/>
      <c r="W31" s="721"/>
      <c r="X31" s="722"/>
      <c r="Y31" s="723"/>
      <c r="Z31" s="722"/>
      <c r="AA31" s="722"/>
      <c r="AB31" s="722"/>
      <c r="AC31" s="722"/>
      <c r="AD31" s="723"/>
      <c r="AE31" s="590"/>
      <c r="AF31" s="591"/>
      <c r="AG31" s="592"/>
      <c r="AH31" s="592"/>
      <c r="AI31" s="589"/>
      <c r="AJ31" s="592"/>
      <c r="AK31" s="592"/>
      <c r="AL31" s="589"/>
    </row>
    <row r="32" spans="1:38" ht="19.5" customHeight="1">
      <c r="A32" s="721"/>
      <c r="B32" s="722"/>
      <c r="C32" s="722"/>
      <c r="D32" s="723"/>
      <c r="E32" s="721"/>
      <c r="F32" s="723"/>
      <c r="G32" s="721"/>
      <c r="H32" s="722"/>
      <c r="I32" s="723"/>
      <c r="J32" s="589"/>
      <c r="K32" s="721"/>
      <c r="L32" s="722"/>
      <c r="M32" s="722"/>
      <c r="N32" s="723"/>
      <c r="O32" s="721"/>
      <c r="P32" s="722"/>
      <c r="Q32" s="722"/>
      <c r="R32" s="722"/>
      <c r="S32" s="723"/>
      <c r="T32" s="721"/>
      <c r="U32" s="722"/>
      <c r="V32" s="723"/>
      <c r="W32" s="721"/>
      <c r="X32" s="722"/>
      <c r="Y32" s="723"/>
      <c r="Z32" s="722"/>
      <c r="AA32" s="722"/>
      <c r="AB32" s="722"/>
      <c r="AC32" s="722"/>
      <c r="AD32" s="723"/>
      <c r="AE32" s="590"/>
      <c r="AF32" s="591"/>
      <c r="AG32" s="592"/>
      <c r="AH32" s="592"/>
      <c r="AI32" s="589"/>
      <c r="AJ32" s="592"/>
      <c r="AK32" s="592"/>
      <c r="AL32" s="589"/>
    </row>
    <row r="33" spans="1:38" ht="19.5" customHeight="1">
      <c r="A33" s="721"/>
      <c r="B33" s="722"/>
      <c r="C33" s="722"/>
      <c r="D33" s="723"/>
      <c r="E33" s="721"/>
      <c r="F33" s="723"/>
      <c r="G33" s="721"/>
      <c r="H33" s="722"/>
      <c r="I33" s="723"/>
      <c r="J33" s="589"/>
      <c r="K33" s="721"/>
      <c r="L33" s="722"/>
      <c r="M33" s="722"/>
      <c r="N33" s="723"/>
      <c r="O33" s="721"/>
      <c r="P33" s="722"/>
      <c r="Q33" s="722"/>
      <c r="R33" s="722"/>
      <c r="S33" s="723"/>
      <c r="T33" s="721"/>
      <c r="U33" s="722"/>
      <c r="V33" s="723"/>
      <c r="W33" s="721"/>
      <c r="X33" s="722"/>
      <c r="Y33" s="723"/>
      <c r="Z33" s="722"/>
      <c r="AA33" s="722"/>
      <c r="AB33" s="722"/>
      <c r="AC33" s="722"/>
      <c r="AD33" s="723"/>
      <c r="AE33" s="590"/>
      <c r="AF33" s="591"/>
      <c r="AG33" s="592"/>
      <c r="AH33" s="592"/>
      <c r="AI33" s="589"/>
      <c r="AJ33" s="592"/>
      <c r="AK33" s="592"/>
      <c r="AL33" s="589"/>
    </row>
    <row r="34" spans="1:38" ht="19.5" customHeight="1">
      <c r="A34" s="721"/>
      <c r="B34" s="722"/>
      <c r="C34" s="722"/>
      <c r="D34" s="723"/>
      <c r="E34" s="721"/>
      <c r="F34" s="723"/>
      <c r="G34" s="721"/>
      <c r="H34" s="722"/>
      <c r="I34" s="723"/>
      <c r="J34" s="589"/>
      <c r="K34" s="721"/>
      <c r="L34" s="722"/>
      <c r="M34" s="722"/>
      <c r="N34" s="723"/>
      <c r="O34" s="721"/>
      <c r="P34" s="722"/>
      <c r="Q34" s="722"/>
      <c r="R34" s="722"/>
      <c r="S34" s="723"/>
      <c r="T34" s="721"/>
      <c r="U34" s="722"/>
      <c r="V34" s="723"/>
      <c r="W34" s="721"/>
      <c r="X34" s="722"/>
      <c r="Y34" s="723"/>
      <c r="Z34" s="722"/>
      <c r="AA34" s="722"/>
      <c r="AB34" s="722"/>
      <c r="AC34" s="722"/>
      <c r="AD34" s="723"/>
      <c r="AE34" s="590"/>
      <c r="AF34" s="591"/>
      <c r="AG34" s="592"/>
      <c r="AH34" s="592"/>
      <c r="AI34" s="589"/>
      <c r="AJ34" s="592"/>
      <c r="AK34" s="592"/>
      <c r="AL34" s="589"/>
    </row>
    <row r="35" spans="1:38" ht="19.5" customHeight="1" thickBot="1">
      <c r="A35" s="725"/>
      <c r="B35" s="726"/>
      <c r="C35" s="726"/>
      <c r="D35" s="727"/>
      <c r="E35" s="725"/>
      <c r="F35" s="727"/>
      <c r="G35" s="725"/>
      <c r="H35" s="726"/>
      <c r="I35" s="727"/>
      <c r="J35" s="553"/>
      <c r="K35" s="725"/>
      <c r="L35" s="726"/>
      <c r="M35" s="726"/>
      <c r="N35" s="727"/>
      <c r="O35" s="725"/>
      <c r="P35" s="726"/>
      <c r="Q35" s="726"/>
      <c r="R35" s="726"/>
      <c r="S35" s="727"/>
      <c r="T35" s="725"/>
      <c r="U35" s="726"/>
      <c r="V35" s="727"/>
      <c r="W35" s="725"/>
      <c r="X35" s="726"/>
      <c r="Y35" s="727"/>
      <c r="Z35" s="726"/>
      <c r="AA35" s="726"/>
      <c r="AB35" s="726"/>
      <c r="AC35" s="726"/>
      <c r="AD35" s="727"/>
      <c r="AE35" s="593"/>
      <c r="AF35" s="551"/>
      <c r="AG35" s="552"/>
      <c r="AH35" s="552"/>
      <c r="AI35" s="553"/>
      <c r="AJ35" s="552"/>
      <c r="AK35" s="552"/>
      <c r="AL35" s="553"/>
    </row>
    <row r="36" spans="1:38" ht="9.75" customHeight="1">
      <c r="A36" s="580"/>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2"/>
    </row>
    <row r="37" spans="1:38" ht="12.75">
      <c r="A37" s="563"/>
      <c r="B37" s="561"/>
      <c r="C37" s="561" t="s">
        <v>419</v>
      </c>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2"/>
    </row>
    <row r="38" spans="1:38" ht="12.75">
      <c r="A38" s="563"/>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94"/>
      <c r="AJ38" s="595"/>
      <c r="AK38" s="595"/>
      <c r="AL38" s="562"/>
    </row>
    <row r="39" spans="1:38" ht="12.75">
      <c r="A39" s="563"/>
      <c r="B39" s="561"/>
      <c r="C39" s="561"/>
      <c r="D39" s="561"/>
      <c r="E39" s="561"/>
      <c r="F39" s="561"/>
      <c r="G39" s="561"/>
      <c r="H39" s="561"/>
      <c r="I39" s="561"/>
      <c r="J39" s="679" t="s">
        <v>420</v>
      </c>
      <c r="K39" s="679"/>
      <c r="L39" s="679"/>
      <c r="M39" s="679"/>
      <c r="N39" s="679"/>
      <c r="O39" s="679"/>
      <c r="P39" s="679"/>
      <c r="Q39" s="679"/>
      <c r="R39" s="679"/>
      <c r="S39" s="679"/>
      <c r="T39" s="679"/>
      <c r="U39" s="679"/>
      <c r="V39" s="679"/>
      <c r="W39" s="561"/>
      <c r="X39" s="561"/>
      <c r="Y39" s="561"/>
      <c r="Z39" s="561"/>
      <c r="AA39" s="561"/>
      <c r="AB39" s="561"/>
      <c r="AC39" s="561"/>
      <c r="AD39" s="561"/>
      <c r="AE39" s="561"/>
      <c r="AF39" s="561"/>
      <c r="AG39" s="561"/>
      <c r="AH39" s="561"/>
      <c r="AI39" s="594"/>
      <c r="AJ39" s="595"/>
      <c r="AK39" s="595"/>
      <c r="AL39" s="562"/>
    </row>
    <row r="40" spans="1:38" ht="12.75">
      <c r="A40" s="563"/>
      <c r="B40" s="561"/>
      <c r="C40" s="561"/>
      <c r="D40" s="561"/>
      <c r="E40" s="561"/>
      <c r="F40" s="561"/>
      <c r="G40" s="561"/>
      <c r="H40" s="561"/>
      <c r="I40" s="561"/>
      <c r="J40" s="568"/>
      <c r="K40" s="568"/>
      <c r="L40" s="568"/>
      <c r="M40" s="568"/>
      <c r="N40" s="568"/>
      <c r="O40" s="568"/>
      <c r="P40" s="568"/>
      <c r="Q40" s="568"/>
      <c r="R40" s="568"/>
      <c r="S40" s="568"/>
      <c r="T40" s="568"/>
      <c r="U40" s="568"/>
      <c r="V40" s="568"/>
      <c r="W40" s="561"/>
      <c r="X40" s="561"/>
      <c r="Y40" s="561"/>
      <c r="Z40" s="561"/>
      <c r="AA40" s="561"/>
      <c r="AB40" s="561"/>
      <c r="AC40" s="561"/>
      <c r="AD40" s="561"/>
      <c r="AE40" s="561"/>
      <c r="AF40" s="561"/>
      <c r="AG40" s="561"/>
      <c r="AH40" s="561"/>
      <c r="AI40" s="594"/>
      <c r="AJ40" s="595"/>
      <c r="AK40" s="595"/>
      <c r="AL40" s="562"/>
    </row>
    <row r="41" spans="1:38" ht="12.75">
      <c r="A41" s="563"/>
      <c r="B41" s="561"/>
      <c r="C41" s="561"/>
      <c r="D41" s="561"/>
      <c r="E41" s="561"/>
      <c r="F41" s="561"/>
      <c r="G41" s="561"/>
      <c r="H41" s="561"/>
      <c r="I41" s="561"/>
      <c r="J41" s="568"/>
      <c r="K41" s="568"/>
      <c r="L41" s="568"/>
      <c r="M41" s="568"/>
      <c r="N41" s="568"/>
      <c r="O41" s="568"/>
      <c r="P41" s="568"/>
      <c r="Q41" s="568"/>
      <c r="R41" s="568"/>
      <c r="S41" s="568"/>
      <c r="T41" s="568"/>
      <c r="U41" s="568"/>
      <c r="V41" s="568"/>
      <c r="W41" s="561"/>
      <c r="X41" s="561"/>
      <c r="Y41" s="561"/>
      <c r="Z41" s="561"/>
      <c r="AA41" s="561"/>
      <c r="AB41" s="561"/>
      <c r="AC41" s="561"/>
      <c r="AD41" s="561"/>
      <c r="AE41" s="561"/>
      <c r="AF41" s="561"/>
      <c r="AG41" s="561"/>
      <c r="AH41" s="561"/>
      <c r="AI41" s="594"/>
      <c r="AJ41" s="595"/>
      <c r="AK41" s="595"/>
      <c r="AL41" s="562"/>
    </row>
    <row r="42" spans="1:38" ht="12.75">
      <c r="A42" s="563"/>
      <c r="B42" s="561"/>
      <c r="C42" s="561"/>
      <c r="D42" s="561"/>
      <c r="E42" s="561"/>
      <c r="F42" s="561"/>
      <c r="G42" s="561"/>
      <c r="H42" s="561"/>
      <c r="I42" s="561"/>
      <c r="J42" s="568"/>
      <c r="K42" s="568"/>
      <c r="L42" s="568"/>
      <c r="M42" s="568"/>
      <c r="N42" s="568"/>
      <c r="O42" s="568"/>
      <c r="P42" s="568"/>
      <c r="Q42" s="568"/>
      <c r="R42" s="568"/>
      <c r="S42" s="568"/>
      <c r="T42" s="568"/>
      <c r="U42" s="568"/>
      <c r="V42" s="568"/>
      <c r="W42" s="561"/>
      <c r="X42" s="561"/>
      <c r="Y42" s="561"/>
      <c r="Z42" s="561"/>
      <c r="AA42" s="561"/>
      <c r="AB42" s="561"/>
      <c r="AC42" s="561"/>
      <c r="AD42" s="561"/>
      <c r="AE42" s="561"/>
      <c r="AF42" s="561"/>
      <c r="AG42" s="561"/>
      <c r="AH42" s="561"/>
      <c r="AI42" s="594"/>
      <c r="AJ42" s="595"/>
      <c r="AK42" s="595"/>
      <c r="AL42" s="562"/>
    </row>
    <row r="43" spans="1:38" ht="12.75">
      <c r="A43" s="563"/>
      <c r="B43" s="561"/>
      <c r="C43" s="561"/>
      <c r="D43" s="561"/>
      <c r="E43" s="561"/>
      <c r="F43" s="561"/>
      <c r="G43" s="561"/>
      <c r="H43" s="561"/>
      <c r="I43" s="561"/>
      <c r="J43" s="568"/>
      <c r="K43" s="568"/>
      <c r="L43" s="568"/>
      <c r="M43" s="568"/>
      <c r="N43" s="568"/>
      <c r="O43" s="568"/>
      <c r="P43" s="568"/>
      <c r="Q43" s="568"/>
      <c r="R43" s="568"/>
      <c r="S43" s="568"/>
      <c r="T43" s="568"/>
      <c r="U43" s="568"/>
      <c r="V43" s="568"/>
      <c r="W43" s="561"/>
      <c r="X43" s="561"/>
      <c r="Y43" s="561"/>
      <c r="Z43" s="561"/>
      <c r="AA43" s="561"/>
      <c r="AB43" s="561"/>
      <c r="AC43" s="561"/>
      <c r="AD43" s="561"/>
      <c r="AE43" s="561"/>
      <c r="AF43" s="561"/>
      <c r="AG43" s="561"/>
      <c r="AH43" s="561"/>
      <c r="AI43" s="594"/>
      <c r="AJ43" s="596"/>
      <c r="AK43" s="596"/>
      <c r="AL43" s="562"/>
    </row>
    <row r="44" spans="1:38" ht="12.75">
      <c r="A44" s="563"/>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94"/>
      <c r="AJ44" s="596"/>
      <c r="AK44" s="596"/>
      <c r="AL44" s="562"/>
    </row>
    <row r="45" spans="1:38" ht="12.75">
      <c r="A45" s="563"/>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94"/>
      <c r="AJ45" s="595"/>
      <c r="AK45" s="595"/>
      <c r="AL45" s="562"/>
    </row>
    <row r="46" spans="1:38" ht="12.75">
      <c r="A46" s="563"/>
      <c r="B46" s="561"/>
      <c r="C46" s="561" t="s">
        <v>421</v>
      </c>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94"/>
      <c r="AJ46" s="595"/>
      <c r="AK46" s="595"/>
      <c r="AL46" s="562"/>
    </row>
    <row r="47" spans="1:38" ht="12.75">
      <c r="A47" s="563"/>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2"/>
    </row>
    <row r="48" spans="1:38" ht="12.75">
      <c r="A48" s="563"/>
      <c r="B48" s="561"/>
      <c r="C48" s="568"/>
      <c r="D48" s="568"/>
      <c r="E48" s="568"/>
      <c r="F48" s="568"/>
      <c r="G48" s="568"/>
      <c r="H48" s="568"/>
      <c r="I48" s="568"/>
      <c r="J48" s="568"/>
      <c r="K48" s="568"/>
      <c r="L48" s="568"/>
      <c r="M48" s="568"/>
      <c r="N48" s="679" t="s">
        <v>422</v>
      </c>
      <c r="O48" s="679"/>
      <c r="P48" s="679"/>
      <c r="Q48" s="679"/>
      <c r="R48" s="679"/>
      <c r="S48" s="679"/>
      <c r="T48" s="679"/>
      <c r="U48" s="679"/>
      <c r="V48" s="679"/>
      <c r="W48" s="679"/>
      <c r="X48" s="679"/>
      <c r="Y48" s="679"/>
      <c r="Z48" s="679"/>
      <c r="AA48" s="679"/>
      <c r="AB48" s="679"/>
      <c r="AC48" s="679"/>
      <c r="AD48" s="568"/>
      <c r="AE48" s="568"/>
      <c r="AF48" s="568"/>
      <c r="AG48" s="568"/>
      <c r="AH48" s="568"/>
      <c r="AI48" s="568"/>
      <c r="AJ48" s="568"/>
      <c r="AK48" s="568"/>
      <c r="AL48" s="597"/>
    </row>
    <row r="49" spans="1:38" ht="12.75">
      <c r="A49" s="563"/>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2"/>
    </row>
    <row r="50" spans="1:38" ht="19.5" customHeight="1">
      <c r="A50" s="563"/>
      <c r="B50" s="561"/>
      <c r="C50" s="561"/>
      <c r="D50" s="561"/>
      <c r="E50" s="561"/>
      <c r="F50" s="561"/>
      <c r="G50" s="561"/>
      <c r="H50" s="561"/>
      <c r="I50" s="561"/>
      <c r="J50" s="561"/>
      <c r="K50" s="561"/>
      <c r="L50" s="561"/>
      <c r="M50" s="561"/>
      <c r="N50" s="598" t="s">
        <v>423</v>
      </c>
      <c r="O50" s="598"/>
      <c r="P50" s="598"/>
      <c r="Q50" s="598"/>
      <c r="R50" s="598"/>
      <c r="S50" s="598" t="s">
        <v>424</v>
      </c>
      <c r="T50" s="598"/>
      <c r="U50" s="598"/>
      <c r="V50" s="598"/>
      <c r="W50" s="598"/>
      <c r="X50" s="598"/>
      <c r="Y50" s="598"/>
      <c r="Z50" s="598"/>
      <c r="AA50" s="598"/>
      <c r="AB50" s="561"/>
      <c r="AC50" s="561"/>
      <c r="AD50" s="561"/>
      <c r="AE50" s="561"/>
      <c r="AF50" s="561"/>
      <c r="AG50" s="561"/>
      <c r="AH50" s="561"/>
      <c r="AI50" s="561"/>
      <c r="AJ50" s="561"/>
      <c r="AK50" s="561"/>
      <c r="AL50" s="562"/>
    </row>
    <row r="51" spans="1:38" ht="19.5" customHeight="1">
      <c r="A51" s="563"/>
      <c r="B51" s="561"/>
      <c r="C51" s="561"/>
      <c r="D51" s="561"/>
      <c r="E51" s="561"/>
      <c r="F51" s="561"/>
      <c r="G51" s="561"/>
      <c r="H51" s="561"/>
      <c r="I51" s="561"/>
      <c r="J51" s="561"/>
      <c r="K51" s="561"/>
      <c r="L51" s="561"/>
      <c r="M51" s="561"/>
      <c r="N51" s="594" t="s">
        <v>425</v>
      </c>
      <c r="O51" s="598"/>
      <c r="P51" s="598"/>
      <c r="Q51" s="598"/>
      <c r="R51" s="598"/>
      <c r="S51" s="599" t="s">
        <v>424</v>
      </c>
      <c r="T51" s="598"/>
      <c r="U51" s="598"/>
      <c r="V51" s="598"/>
      <c r="W51" s="598"/>
      <c r="X51" s="598"/>
      <c r="Y51" s="598"/>
      <c r="Z51" s="598"/>
      <c r="AA51" s="598"/>
      <c r="AB51" s="561"/>
      <c r="AC51" s="561"/>
      <c r="AD51" s="561"/>
      <c r="AE51" s="561"/>
      <c r="AF51" s="561"/>
      <c r="AG51" s="561"/>
      <c r="AH51" s="561"/>
      <c r="AI51" s="561"/>
      <c r="AJ51" s="561"/>
      <c r="AK51" s="561"/>
      <c r="AL51" s="562"/>
    </row>
    <row r="52" spans="1:38" ht="19.5" customHeight="1" thickBot="1">
      <c r="A52" s="554"/>
      <c r="B52" s="555"/>
      <c r="C52" s="555"/>
      <c r="D52" s="555"/>
      <c r="E52" s="555"/>
      <c r="F52" s="555"/>
      <c r="G52" s="555"/>
      <c r="H52" s="555"/>
      <c r="I52" s="555"/>
      <c r="J52" s="555"/>
      <c r="K52" s="555"/>
      <c r="L52" s="555"/>
      <c r="M52" s="555"/>
      <c r="N52" s="555"/>
      <c r="O52" s="600"/>
      <c r="P52" s="600"/>
      <c r="Q52" s="600"/>
      <c r="R52" s="600"/>
      <c r="S52" s="555"/>
      <c r="T52" s="601"/>
      <c r="U52" s="601"/>
      <c r="V52" s="601"/>
      <c r="W52" s="601"/>
      <c r="X52" s="601"/>
      <c r="Y52" s="601"/>
      <c r="Z52" s="601"/>
      <c r="AA52" s="601"/>
      <c r="AB52" s="555"/>
      <c r="AC52" s="555"/>
      <c r="AD52" s="555"/>
      <c r="AE52" s="555"/>
      <c r="AF52" s="555"/>
      <c r="AG52" s="555"/>
      <c r="AH52" s="555"/>
      <c r="AI52" s="555"/>
      <c r="AJ52" s="555"/>
      <c r="AK52" s="555"/>
      <c r="AL52" s="556"/>
    </row>
    <row r="53" spans="1:7" ht="12.75">
      <c r="A53" s="724" t="s">
        <v>426</v>
      </c>
      <c r="B53" s="724"/>
      <c r="C53" s="724"/>
      <c r="D53" s="724"/>
      <c r="E53" s="724"/>
      <c r="F53" s="602"/>
      <c r="G53" s="602"/>
    </row>
  </sheetData>
  <sheetProtection formatCells="0" formatColumns="0" formatRows="0" insertColumns="0" insertRows="0" insertHyperlinks="0" deleteColumns="0" deleteRows="0" sort="0" autoFilter="0" pivotTables="0"/>
  <mergeCells count="78">
    <mergeCell ref="J39:V39"/>
    <mergeCell ref="N48:AC48"/>
    <mergeCell ref="A53:E53"/>
    <mergeCell ref="W34:Y34"/>
    <mergeCell ref="Z34:AD34"/>
    <mergeCell ref="A35:D35"/>
    <mergeCell ref="E35:F35"/>
    <mergeCell ref="G35:I35"/>
    <mergeCell ref="K35:N35"/>
    <mergeCell ref="O35:S35"/>
    <mergeCell ref="T35:V35"/>
    <mergeCell ref="W35:Y35"/>
    <mergeCell ref="Z35:AD35"/>
    <mergeCell ref="A34:D34"/>
    <mergeCell ref="E34:F34"/>
    <mergeCell ref="G34:I34"/>
    <mergeCell ref="K34:N34"/>
    <mergeCell ref="O34:S34"/>
    <mergeCell ref="T34:V34"/>
    <mergeCell ref="O33:S33"/>
    <mergeCell ref="T33:V33"/>
    <mergeCell ref="W33:Y33"/>
    <mergeCell ref="Z33:AD33"/>
    <mergeCell ref="A33:D33"/>
    <mergeCell ref="E33:F33"/>
    <mergeCell ref="G33:I33"/>
    <mergeCell ref="K33:N33"/>
    <mergeCell ref="O32:S32"/>
    <mergeCell ref="T32:V32"/>
    <mergeCell ref="W32:Y32"/>
    <mergeCell ref="Z32:AD32"/>
    <mergeCell ref="A32:D32"/>
    <mergeCell ref="E32:F32"/>
    <mergeCell ref="G32:I32"/>
    <mergeCell ref="K32:N32"/>
    <mergeCell ref="W31:Y31"/>
    <mergeCell ref="Z31:AD31"/>
    <mergeCell ref="A31:D31"/>
    <mergeCell ref="E31:F31"/>
    <mergeCell ref="G31:I31"/>
    <mergeCell ref="K31:N31"/>
    <mergeCell ref="T31:V31"/>
    <mergeCell ref="A30:D30"/>
    <mergeCell ref="E30:F30"/>
    <mergeCell ref="G30:I30"/>
    <mergeCell ref="K30:N30"/>
    <mergeCell ref="O31:S31"/>
    <mergeCell ref="AF24:AI29"/>
    <mergeCell ref="O30:S30"/>
    <mergeCell ref="T30:V30"/>
    <mergeCell ref="W30:Y30"/>
    <mergeCell ref="Z30:AD30"/>
    <mergeCell ref="T24:V29"/>
    <mergeCell ref="H12:L21"/>
    <mergeCell ref="P13:S14"/>
    <mergeCell ref="P16:S17"/>
    <mergeCell ref="P19:S20"/>
    <mergeCell ref="AJ24:AL29"/>
    <mergeCell ref="W25:Y29"/>
    <mergeCell ref="Z25:AD29"/>
    <mergeCell ref="AE25:AE29"/>
    <mergeCell ref="A22:AL23"/>
    <mergeCell ref="A24:D29"/>
    <mergeCell ref="E24:F29"/>
    <mergeCell ref="G24:I29"/>
    <mergeCell ref="J24:J29"/>
    <mergeCell ref="K24:N29"/>
    <mergeCell ref="O24:S29"/>
    <mergeCell ref="W24:AE24"/>
    <mergeCell ref="A10:D11"/>
    <mergeCell ref="E10:G11"/>
    <mergeCell ref="H10:L11"/>
    <mergeCell ref="N10:X11"/>
    <mergeCell ref="A1:AL1"/>
    <mergeCell ref="A2:C6"/>
    <mergeCell ref="N6:O6"/>
    <mergeCell ref="A8:AL9"/>
    <mergeCell ref="Y10:AL11"/>
  </mergeCells>
  <printOptions horizontalCentered="1"/>
  <pageMargins left="0.5905511811023623" right="0.3937007874015748" top="0.3937007874015748" bottom="0.3937007874015748" header="0.5118110236220472" footer="0.5118110236220472"/>
  <pageSetup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sheetPr codeName="Sayfa1">
    <tabColor indexed="35"/>
  </sheetPr>
  <dimension ref="A1:AB51"/>
  <sheetViews>
    <sheetView showGridLines="0" zoomScale="75" zoomScaleNormal="75" zoomScalePageLayoutView="0" workbookViewId="0" topLeftCell="A1">
      <selection activeCell="A7" sqref="A7"/>
    </sheetView>
  </sheetViews>
  <sheetFormatPr defaultColWidth="4.7109375" defaultRowHeight="12.75"/>
  <cols>
    <col min="1" max="1" width="3.7109375" style="97" customWidth="1"/>
    <col min="2" max="2" width="13.28125" style="98" customWidth="1"/>
    <col min="3" max="3" width="14.57421875" style="97" customWidth="1"/>
    <col min="4" max="4" width="20.421875" style="97" customWidth="1"/>
    <col min="5" max="5" width="4.28125" style="98" customWidth="1"/>
    <col min="6" max="6" width="5.57421875" style="98" customWidth="1"/>
    <col min="7" max="7" width="7.28125" style="98" customWidth="1"/>
    <col min="8" max="8" width="9.421875" style="98" customWidth="1"/>
    <col min="9" max="9" width="4.28125" style="98" customWidth="1"/>
    <col min="10" max="10" width="8.421875" style="97" customWidth="1"/>
    <col min="11" max="11" width="4.00390625" style="97" customWidth="1"/>
    <col min="12" max="12" width="5.7109375" style="97" customWidth="1"/>
    <col min="13" max="13" width="8.140625" style="98" customWidth="1"/>
    <col min="14" max="14" width="4.7109375" style="98" customWidth="1"/>
    <col min="15" max="15" width="5.28125" style="98" customWidth="1"/>
    <col min="16" max="16" width="8.00390625" style="97" customWidth="1"/>
    <col min="17" max="17" width="10.00390625" style="97" customWidth="1"/>
    <col min="18" max="18" width="6.00390625" style="97" customWidth="1"/>
    <col min="19" max="19" width="6.7109375" style="97" customWidth="1"/>
    <col min="20" max="20" width="8.140625" style="97" customWidth="1"/>
    <col min="21" max="21" width="10.140625" style="97" customWidth="1"/>
    <col min="22" max="22" width="7.28125" style="97" customWidth="1"/>
    <col min="23" max="23" width="2.8515625" style="97" customWidth="1"/>
    <col min="24" max="25" width="2.57421875" style="97" customWidth="1"/>
    <col min="26" max="26" width="2.421875" style="97" customWidth="1"/>
    <col min="27" max="16384" width="4.7109375" style="97" customWidth="1"/>
  </cols>
  <sheetData>
    <row r="1" spans="7:25" ht="19.5" customHeight="1">
      <c r="G1" s="284" t="s">
        <v>199</v>
      </c>
      <c r="H1" s="284"/>
      <c r="U1" s="99" t="s">
        <v>239</v>
      </c>
      <c r="V1" s="354">
        <v>1</v>
      </c>
      <c r="W1" s="99"/>
      <c r="X1" s="99"/>
      <c r="Y1" s="100"/>
    </row>
    <row r="2" spans="1:28" ht="12.75">
      <c r="A2" s="101"/>
      <c r="B2" s="101"/>
      <c r="C2" s="101"/>
      <c r="D2" s="101"/>
      <c r="E2" s="101"/>
      <c r="F2" s="101"/>
      <c r="G2" s="101"/>
      <c r="H2" s="101"/>
      <c r="I2" s="101"/>
      <c r="J2" s="101"/>
      <c r="K2" s="101"/>
      <c r="L2" s="101"/>
      <c r="M2" s="101"/>
      <c r="N2" s="101"/>
      <c r="O2" s="101"/>
      <c r="P2" s="101"/>
      <c r="Q2" s="101"/>
      <c r="R2" s="101"/>
      <c r="S2" s="101"/>
      <c r="T2" s="101"/>
      <c r="U2" s="102" t="s">
        <v>113</v>
      </c>
      <c r="V2" s="108"/>
      <c r="W2" s="110"/>
      <c r="X2" s="111"/>
      <c r="Y2" s="192" t="str">
        <f>MID(BİLGİLER!$I$19,1,1)</f>
        <v>0</v>
      </c>
      <c r="Z2" s="103" t="str">
        <f>MID(BİLGİLER!$I$19,2,1)</f>
        <v>1</v>
      </c>
      <c r="AA2" s="104"/>
      <c r="AB2" s="104"/>
    </row>
    <row r="3" spans="1:28" ht="15" customHeight="1">
      <c r="A3" s="104"/>
      <c r="B3" s="153" t="s">
        <v>145</v>
      </c>
      <c r="C3" s="152" t="str">
        <f>BİLGİLER!B8</f>
        <v>………. Anadolu Lisesi</v>
      </c>
      <c r="D3" s="106"/>
      <c r="E3" s="105"/>
      <c r="F3" s="105"/>
      <c r="G3" s="105"/>
      <c r="H3" s="105"/>
      <c r="I3" s="105"/>
      <c r="J3" s="106"/>
      <c r="K3" s="106"/>
      <c r="L3" s="106"/>
      <c r="M3" s="105"/>
      <c r="N3" s="105"/>
      <c r="O3" s="105"/>
      <c r="P3" s="106"/>
      <c r="Q3" s="104"/>
      <c r="R3" s="104"/>
      <c r="S3" s="104"/>
      <c r="T3" s="104"/>
      <c r="U3" s="795" t="s">
        <v>40</v>
      </c>
      <c r="V3" s="796"/>
      <c r="W3" s="193" t="str">
        <f>MID(BİLGİLER!$B$5,1,1)</f>
        <v>2</v>
      </c>
      <c r="X3" s="193" t="str">
        <f>MID(BİLGİLER!$B$5,2,1)</f>
        <v>0</v>
      </c>
      <c r="Y3" s="107" t="str">
        <f>MID(BİLGİLER!$B$5,3,1)</f>
        <v>1</v>
      </c>
      <c r="Z3" s="107" t="str">
        <f>MID(BİLGİLER!$B$5,4,1)</f>
        <v>5</v>
      </c>
      <c r="AA3" s="104"/>
      <c r="AB3" s="104"/>
    </row>
    <row r="4" spans="1:28" ht="15" customHeight="1">
      <c r="A4" s="275"/>
      <c r="B4" s="276" t="s">
        <v>195</v>
      </c>
      <c r="C4" s="277"/>
      <c r="D4" s="277"/>
      <c r="E4" s="277"/>
      <c r="F4" s="277"/>
      <c r="G4" s="810" t="s">
        <v>196</v>
      </c>
      <c r="H4" s="811"/>
      <c r="I4" s="811"/>
      <c r="J4" s="811"/>
      <c r="K4" s="811"/>
      <c r="L4" s="811"/>
      <c r="M4" s="811"/>
      <c r="N4" s="811"/>
      <c r="O4" s="811"/>
      <c r="P4" s="811"/>
      <c r="Q4" s="812"/>
      <c r="R4" s="807" t="s">
        <v>241</v>
      </c>
      <c r="S4" s="808"/>
      <c r="T4" s="809"/>
      <c r="U4" s="278"/>
      <c r="V4" s="278"/>
      <c r="W4" s="797" t="s">
        <v>22</v>
      </c>
      <c r="X4" s="798"/>
      <c r="Y4" s="798"/>
      <c r="Z4" s="798"/>
      <c r="AA4" s="104"/>
      <c r="AB4" s="104"/>
    </row>
    <row r="5" spans="1:28" ht="30" customHeight="1">
      <c r="A5" s="279" t="s">
        <v>114</v>
      </c>
      <c r="B5" s="813" t="s">
        <v>116</v>
      </c>
      <c r="C5" s="817" t="s">
        <v>71</v>
      </c>
      <c r="D5" s="818" t="s">
        <v>117</v>
      </c>
      <c r="E5" s="820" t="s">
        <v>23</v>
      </c>
      <c r="F5" s="815" t="s">
        <v>144</v>
      </c>
      <c r="G5" s="799" t="s">
        <v>234</v>
      </c>
      <c r="H5" s="799" t="s">
        <v>202</v>
      </c>
      <c r="I5" s="804" t="s">
        <v>223</v>
      </c>
      <c r="J5" s="806"/>
      <c r="K5" s="804" t="s">
        <v>204</v>
      </c>
      <c r="L5" s="805"/>
      <c r="M5" s="806"/>
      <c r="N5" s="804" t="s">
        <v>205</v>
      </c>
      <c r="O5" s="805"/>
      <c r="P5" s="806"/>
      <c r="Q5" s="799" t="s">
        <v>193</v>
      </c>
      <c r="R5" s="278" t="s">
        <v>235</v>
      </c>
      <c r="S5" s="351" t="s">
        <v>237</v>
      </c>
      <c r="T5" s="802" t="s">
        <v>24</v>
      </c>
      <c r="U5" s="282" t="s">
        <v>192</v>
      </c>
      <c r="V5" s="282" t="s">
        <v>115</v>
      </c>
      <c r="W5" s="798"/>
      <c r="X5" s="798"/>
      <c r="Y5" s="798"/>
      <c r="Z5" s="798"/>
      <c r="AA5" s="104"/>
      <c r="AB5" s="104"/>
    </row>
    <row r="6" spans="1:28" ht="16.5" customHeight="1">
      <c r="A6" s="283"/>
      <c r="B6" s="814"/>
      <c r="C6" s="798"/>
      <c r="D6" s="819"/>
      <c r="E6" s="821"/>
      <c r="F6" s="816"/>
      <c r="G6" s="800"/>
      <c r="H6" s="800"/>
      <c r="I6" s="317" t="s">
        <v>203</v>
      </c>
      <c r="J6" s="317" t="s">
        <v>66</v>
      </c>
      <c r="K6" s="318" t="s">
        <v>203</v>
      </c>
      <c r="L6" s="318" t="s">
        <v>181</v>
      </c>
      <c r="M6" s="280" t="s">
        <v>66</v>
      </c>
      <c r="N6" s="280" t="s">
        <v>203</v>
      </c>
      <c r="O6" s="318" t="s">
        <v>181</v>
      </c>
      <c r="P6" s="280" t="s">
        <v>66</v>
      </c>
      <c r="Q6" s="801"/>
      <c r="R6" s="353" t="s">
        <v>236</v>
      </c>
      <c r="S6" s="352" t="s">
        <v>236</v>
      </c>
      <c r="T6" s="803"/>
      <c r="U6" s="281"/>
      <c r="V6" s="281"/>
      <c r="W6" s="798"/>
      <c r="X6" s="798"/>
      <c r="Y6" s="798"/>
      <c r="Z6" s="798"/>
      <c r="AA6" s="104"/>
      <c r="AB6" s="104"/>
    </row>
    <row r="7" spans="1:28" s="233" customFormat="1" ht="12.75" customHeight="1">
      <c r="A7" s="109"/>
      <c r="B7" s="206"/>
      <c r="C7" s="109"/>
      <c r="D7" s="207" t="s">
        <v>119</v>
      </c>
      <c r="E7" s="208"/>
      <c r="F7" s="208"/>
      <c r="G7" s="262"/>
      <c r="H7" s="263"/>
      <c r="I7" s="263"/>
      <c r="J7" s="292">
        <v>0</v>
      </c>
      <c r="K7" s="319"/>
      <c r="L7" s="290"/>
      <c r="M7" s="293">
        <v>0</v>
      </c>
      <c r="N7" s="290"/>
      <c r="O7" s="290"/>
      <c r="P7" s="292">
        <v>0</v>
      </c>
      <c r="Q7" s="292">
        <v>0</v>
      </c>
      <c r="R7" s="292">
        <v>0</v>
      </c>
      <c r="S7" s="292">
        <v>0</v>
      </c>
      <c r="T7" s="293">
        <v>0</v>
      </c>
      <c r="U7" s="293">
        <v>0</v>
      </c>
      <c r="V7" s="216"/>
      <c r="W7" s="229"/>
      <c r="X7" s="230"/>
      <c r="Y7" s="230"/>
      <c r="Z7" s="231"/>
      <c r="AA7" s="232"/>
      <c r="AB7" s="232"/>
    </row>
    <row r="8" spans="1:28" s="233" customFormat="1" ht="15" customHeight="1">
      <c r="A8" s="210">
        <v>1</v>
      </c>
      <c r="B8" s="211">
        <v>12345678901</v>
      </c>
      <c r="C8" s="109" t="s">
        <v>137</v>
      </c>
      <c r="D8" s="109" t="s">
        <v>376</v>
      </c>
      <c r="E8" s="211">
        <v>1</v>
      </c>
      <c r="F8" s="272" t="s">
        <v>377</v>
      </c>
      <c r="G8" s="291" t="s">
        <v>386</v>
      </c>
      <c r="H8" s="291">
        <v>0.079308</v>
      </c>
      <c r="I8" s="209">
        <v>1</v>
      </c>
      <c r="J8" s="208">
        <v>169.24</v>
      </c>
      <c r="K8" s="209">
        <v>1</v>
      </c>
      <c r="L8" s="209">
        <v>1</v>
      </c>
      <c r="M8" s="208">
        <v>39.65</v>
      </c>
      <c r="N8" s="209">
        <v>1</v>
      </c>
      <c r="O8" s="209">
        <v>1</v>
      </c>
      <c r="P8" s="208">
        <v>19.83</v>
      </c>
      <c r="Q8" s="208">
        <v>228.72000000000003</v>
      </c>
      <c r="R8" s="208">
        <v>0</v>
      </c>
      <c r="S8" s="208">
        <v>0</v>
      </c>
      <c r="T8" s="208">
        <v>0</v>
      </c>
      <c r="U8" s="208">
        <v>228.72000000000003</v>
      </c>
      <c r="V8" s="234"/>
      <c r="W8" s="234"/>
      <c r="X8" s="235"/>
      <c r="Y8" s="235"/>
      <c r="Z8" s="236"/>
      <c r="AA8" s="232"/>
      <c r="AB8" s="232"/>
    </row>
    <row r="9" spans="1:28" s="233" customFormat="1" ht="15" customHeight="1">
      <c r="A9" s="109"/>
      <c r="B9" s="211"/>
      <c r="C9" s="109"/>
      <c r="D9" s="109"/>
      <c r="E9" s="211"/>
      <c r="F9" s="272"/>
      <c r="G9" s="291"/>
      <c r="H9" s="291"/>
      <c r="I9" s="209"/>
      <c r="J9" s="208"/>
      <c r="K9" s="209"/>
      <c r="L9" s="209"/>
      <c r="M9" s="208"/>
      <c r="N9" s="209"/>
      <c r="O9" s="209"/>
      <c r="P9" s="208"/>
      <c r="Q9" s="208"/>
      <c r="R9" s="208"/>
      <c r="S9" s="208"/>
      <c r="T9" s="208"/>
      <c r="U9" s="208"/>
      <c r="V9" s="234"/>
      <c r="W9" s="234"/>
      <c r="X9" s="235"/>
      <c r="Y9" s="235"/>
      <c r="Z9" s="236"/>
      <c r="AA9" s="232"/>
      <c r="AB9" s="232"/>
    </row>
    <row r="10" spans="1:28" s="233" customFormat="1" ht="15" customHeight="1">
      <c r="A10" s="109"/>
      <c r="B10" s="211"/>
      <c r="C10" s="109"/>
      <c r="D10" s="109"/>
      <c r="E10" s="211"/>
      <c r="F10" s="272"/>
      <c r="G10" s="291"/>
      <c r="H10" s="291"/>
      <c r="I10" s="209"/>
      <c r="J10" s="208"/>
      <c r="K10" s="209"/>
      <c r="L10" s="209"/>
      <c r="M10" s="208"/>
      <c r="N10" s="209"/>
      <c r="O10" s="209"/>
      <c r="P10" s="208"/>
      <c r="Q10" s="208"/>
      <c r="R10" s="208"/>
      <c r="S10" s="208"/>
      <c r="T10" s="208"/>
      <c r="U10" s="208"/>
      <c r="V10" s="234"/>
      <c r="W10" s="234"/>
      <c r="X10" s="235"/>
      <c r="Y10" s="235"/>
      <c r="Z10" s="236"/>
      <c r="AA10" s="232"/>
      <c r="AB10" s="232"/>
    </row>
    <row r="11" spans="1:28" s="233" customFormat="1" ht="15" customHeight="1">
      <c r="A11" s="109"/>
      <c r="B11" s="211"/>
      <c r="C11" s="109"/>
      <c r="D11" s="109"/>
      <c r="E11" s="211"/>
      <c r="F11" s="272"/>
      <c r="G11" s="291"/>
      <c r="H11" s="291"/>
      <c r="I11" s="209"/>
      <c r="J11" s="208"/>
      <c r="K11" s="209"/>
      <c r="L11" s="209"/>
      <c r="M11" s="208"/>
      <c r="N11" s="209"/>
      <c r="O11" s="209"/>
      <c r="P11" s="208"/>
      <c r="Q11" s="208"/>
      <c r="R11" s="208"/>
      <c r="S11" s="208"/>
      <c r="T11" s="208"/>
      <c r="U11" s="208"/>
      <c r="V11" s="234"/>
      <c r="W11" s="234"/>
      <c r="X11" s="235"/>
      <c r="Y11" s="235"/>
      <c r="Z11" s="236"/>
      <c r="AA11" s="232"/>
      <c r="AB11" s="232"/>
    </row>
    <row r="12" spans="1:28" s="233" customFormat="1" ht="15" customHeight="1">
      <c r="A12" s="109"/>
      <c r="B12" s="211"/>
      <c r="C12" s="109"/>
      <c r="D12" s="109"/>
      <c r="E12" s="211"/>
      <c r="F12" s="272"/>
      <c r="G12" s="291"/>
      <c r="H12" s="291"/>
      <c r="I12" s="209"/>
      <c r="J12" s="208"/>
      <c r="K12" s="209"/>
      <c r="L12" s="209"/>
      <c r="M12" s="208"/>
      <c r="N12" s="209"/>
      <c r="O12" s="209"/>
      <c r="P12" s="208"/>
      <c r="Q12" s="208"/>
      <c r="R12" s="208"/>
      <c r="S12" s="208"/>
      <c r="T12" s="208"/>
      <c r="U12" s="208"/>
      <c r="V12" s="234"/>
      <c r="W12" s="234"/>
      <c r="X12" s="235"/>
      <c r="Y12" s="235"/>
      <c r="Z12" s="236"/>
      <c r="AA12" s="232"/>
      <c r="AB12" s="232"/>
    </row>
    <row r="13" spans="1:28" s="233" customFormat="1" ht="15" customHeight="1">
      <c r="A13" s="109"/>
      <c r="B13" s="211"/>
      <c r="C13" s="109"/>
      <c r="D13" s="109"/>
      <c r="E13" s="211"/>
      <c r="F13" s="272"/>
      <c r="G13" s="291"/>
      <c r="H13" s="291"/>
      <c r="I13" s="209"/>
      <c r="J13" s="208"/>
      <c r="K13" s="209"/>
      <c r="L13" s="209"/>
      <c r="M13" s="208"/>
      <c r="N13" s="209"/>
      <c r="O13" s="209"/>
      <c r="P13" s="208"/>
      <c r="Q13" s="208"/>
      <c r="R13" s="208"/>
      <c r="S13" s="208"/>
      <c r="T13" s="208"/>
      <c r="U13" s="208"/>
      <c r="V13" s="234"/>
      <c r="W13" s="234"/>
      <c r="X13" s="235"/>
      <c r="Y13" s="235"/>
      <c r="Z13" s="236"/>
      <c r="AA13" s="232"/>
      <c r="AB13" s="232"/>
    </row>
    <row r="14" spans="1:28" s="233" customFormat="1" ht="15" customHeight="1">
      <c r="A14" s="109"/>
      <c r="B14" s="211"/>
      <c r="C14" s="109"/>
      <c r="D14" s="109"/>
      <c r="E14" s="211"/>
      <c r="F14" s="272"/>
      <c r="G14" s="291"/>
      <c r="H14" s="291"/>
      <c r="I14" s="209"/>
      <c r="J14" s="208"/>
      <c r="K14" s="209"/>
      <c r="L14" s="209"/>
      <c r="M14" s="208"/>
      <c r="N14" s="209"/>
      <c r="O14" s="209"/>
      <c r="P14" s="208"/>
      <c r="Q14" s="208"/>
      <c r="R14" s="208"/>
      <c r="S14" s="208"/>
      <c r="T14" s="208"/>
      <c r="U14" s="208"/>
      <c r="V14" s="234"/>
      <c r="W14" s="234"/>
      <c r="X14" s="235"/>
      <c r="Y14" s="235"/>
      <c r="Z14" s="236"/>
      <c r="AA14" s="232"/>
      <c r="AB14" s="232"/>
    </row>
    <row r="15" spans="1:28" s="233" customFormat="1" ht="15" customHeight="1">
      <c r="A15" s="109"/>
      <c r="B15" s="211"/>
      <c r="C15" s="109"/>
      <c r="D15" s="109"/>
      <c r="E15" s="211"/>
      <c r="F15" s="272"/>
      <c r="G15" s="291"/>
      <c r="H15" s="291"/>
      <c r="I15" s="209"/>
      <c r="J15" s="208"/>
      <c r="K15" s="209"/>
      <c r="L15" s="209"/>
      <c r="M15" s="208"/>
      <c r="N15" s="209"/>
      <c r="O15" s="209"/>
      <c r="P15" s="208"/>
      <c r="Q15" s="208"/>
      <c r="R15" s="208"/>
      <c r="S15" s="208"/>
      <c r="T15" s="208"/>
      <c r="U15" s="208"/>
      <c r="V15" s="234"/>
      <c r="W15" s="234"/>
      <c r="X15" s="235"/>
      <c r="Y15" s="235"/>
      <c r="Z15" s="236"/>
      <c r="AA15" s="232"/>
      <c r="AB15" s="232"/>
    </row>
    <row r="16" spans="1:28" s="233" customFormat="1" ht="15" customHeight="1">
      <c r="A16" s="109"/>
      <c r="B16" s="211"/>
      <c r="C16" s="109"/>
      <c r="D16" s="109"/>
      <c r="E16" s="211"/>
      <c r="F16" s="272"/>
      <c r="G16" s="291"/>
      <c r="H16" s="291"/>
      <c r="I16" s="209"/>
      <c r="J16" s="208"/>
      <c r="K16" s="209"/>
      <c r="L16" s="209"/>
      <c r="M16" s="208"/>
      <c r="N16" s="209"/>
      <c r="O16" s="209"/>
      <c r="P16" s="208"/>
      <c r="Q16" s="208"/>
      <c r="R16" s="208"/>
      <c r="S16" s="208"/>
      <c r="T16" s="208"/>
      <c r="U16" s="208"/>
      <c r="V16" s="234"/>
      <c r="W16" s="234"/>
      <c r="X16" s="235"/>
      <c r="Y16" s="235"/>
      <c r="Z16" s="236"/>
      <c r="AA16" s="232"/>
      <c r="AB16" s="232"/>
    </row>
    <row r="17" spans="1:28" s="233" customFormat="1" ht="15" customHeight="1">
      <c r="A17" s="109"/>
      <c r="B17" s="211"/>
      <c r="C17" s="109"/>
      <c r="D17" s="109"/>
      <c r="E17" s="211"/>
      <c r="F17" s="272"/>
      <c r="G17" s="291"/>
      <c r="H17" s="291"/>
      <c r="I17" s="209"/>
      <c r="J17" s="208"/>
      <c r="K17" s="209"/>
      <c r="L17" s="209"/>
      <c r="M17" s="208"/>
      <c r="N17" s="209"/>
      <c r="O17" s="209"/>
      <c r="P17" s="208"/>
      <c r="Q17" s="208"/>
      <c r="R17" s="208"/>
      <c r="S17" s="208"/>
      <c r="T17" s="208"/>
      <c r="U17" s="208"/>
      <c r="V17" s="234"/>
      <c r="W17" s="234"/>
      <c r="X17" s="235"/>
      <c r="Y17" s="235"/>
      <c r="Z17" s="236"/>
      <c r="AA17" s="232"/>
      <c r="AB17" s="232"/>
    </row>
    <row r="18" spans="1:28" s="233" customFormat="1" ht="15" customHeight="1">
      <c r="A18" s="109"/>
      <c r="B18" s="211"/>
      <c r="C18" s="109"/>
      <c r="D18" s="109"/>
      <c r="E18" s="211"/>
      <c r="F18" s="272"/>
      <c r="G18" s="291"/>
      <c r="H18" s="291"/>
      <c r="I18" s="209"/>
      <c r="J18" s="208"/>
      <c r="K18" s="209"/>
      <c r="L18" s="209"/>
      <c r="M18" s="208"/>
      <c r="N18" s="209"/>
      <c r="O18" s="209"/>
      <c r="P18" s="208"/>
      <c r="Q18" s="208"/>
      <c r="R18" s="208"/>
      <c r="S18" s="208"/>
      <c r="T18" s="208"/>
      <c r="U18" s="208"/>
      <c r="V18" s="234"/>
      <c r="W18" s="234"/>
      <c r="X18" s="235"/>
      <c r="Y18" s="235"/>
      <c r="Z18" s="236"/>
      <c r="AA18" s="232"/>
      <c r="AB18" s="232"/>
    </row>
    <row r="19" spans="1:28" s="233" customFormat="1" ht="15" customHeight="1">
      <c r="A19" s="109"/>
      <c r="B19" s="211"/>
      <c r="C19" s="109"/>
      <c r="D19" s="109"/>
      <c r="E19" s="211"/>
      <c r="F19" s="272"/>
      <c r="G19" s="291"/>
      <c r="H19" s="291"/>
      <c r="I19" s="209"/>
      <c r="J19" s="208"/>
      <c r="K19" s="209"/>
      <c r="L19" s="209"/>
      <c r="M19" s="208"/>
      <c r="N19" s="209"/>
      <c r="O19" s="209"/>
      <c r="P19" s="208"/>
      <c r="Q19" s="208"/>
      <c r="R19" s="208"/>
      <c r="S19" s="208"/>
      <c r="T19" s="208"/>
      <c r="U19" s="208"/>
      <c r="V19" s="234"/>
      <c r="W19" s="234"/>
      <c r="X19" s="235"/>
      <c r="Y19" s="235"/>
      <c r="Z19" s="236"/>
      <c r="AA19" s="232"/>
      <c r="AB19" s="232"/>
    </row>
    <row r="20" spans="1:28" s="233" customFormat="1" ht="15" customHeight="1">
      <c r="A20" s="109"/>
      <c r="B20" s="211"/>
      <c r="C20" s="109"/>
      <c r="D20" s="109"/>
      <c r="E20" s="211"/>
      <c r="F20" s="272"/>
      <c r="G20" s="291"/>
      <c r="H20" s="291"/>
      <c r="I20" s="209"/>
      <c r="J20" s="208"/>
      <c r="K20" s="209"/>
      <c r="L20" s="209"/>
      <c r="M20" s="208"/>
      <c r="N20" s="209"/>
      <c r="O20" s="209"/>
      <c r="P20" s="208"/>
      <c r="Q20" s="208"/>
      <c r="R20" s="208"/>
      <c r="S20" s="208"/>
      <c r="T20" s="208"/>
      <c r="U20" s="208"/>
      <c r="V20" s="234"/>
      <c r="W20" s="234"/>
      <c r="X20" s="235"/>
      <c r="Y20" s="235"/>
      <c r="Z20" s="236"/>
      <c r="AA20" s="232"/>
      <c r="AB20" s="232"/>
    </row>
    <row r="21" spans="1:28" s="233" customFormat="1" ht="15" customHeight="1">
      <c r="A21" s="109"/>
      <c r="B21" s="211"/>
      <c r="C21" s="109"/>
      <c r="D21" s="109"/>
      <c r="E21" s="211"/>
      <c r="F21" s="272"/>
      <c r="G21" s="291"/>
      <c r="H21" s="291"/>
      <c r="I21" s="209"/>
      <c r="J21" s="208"/>
      <c r="K21" s="209"/>
      <c r="L21" s="209"/>
      <c r="M21" s="208"/>
      <c r="N21" s="209"/>
      <c r="O21" s="209"/>
      <c r="P21" s="208"/>
      <c r="Q21" s="208"/>
      <c r="R21" s="208"/>
      <c r="S21" s="208"/>
      <c r="T21" s="208"/>
      <c r="U21" s="208"/>
      <c r="V21" s="234"/>
      <c r="W21" s="234"/>
      <c r="X21" s="235"/>
      <c r="Y21" s="235"/>
      <c r="Z21" s="236"/>
      <c r="AA21" s="232"/>
      <c r="AB21" s="232"/>
    </row>
    <row r="22" spans="1:28" s="233" customFormat="1" ht="15" customHeight="1">
      <c r="A22" s="109"/>
      <c r="B22" s="211"/>
      <c r="C22" s="109"/>
      <c r="D22" s="109"/>
      <c r="E22" s="211"/>
      <c r="F22" s="272"/>
      <c r="G22" s="291"/>
      <c r="H22" s="291"/>
      <c r="I22" s="209"/>
      <c r="J22" s="208"/>
      <c r="K22" s="209"/>
      <c r="L22" s="209"/>
      <c r="M22" s="208"/>
      <c r="N22" s="209"/>
      <c r="O22" s="209"/>
      <c r="P22" s="208"/>
      <c r="Q22" s="208"/>
      <c r="R22" s="208"/>
      <c r="S22" s="208"/>
      <c r="T22" s="208"/>
      <c r="U22" s="208"/>
      <c r="V22" s="234"/>
      <c r="W22" s="234"/>
      <c r="X22" s="235"/>
      <c r="Y22" s="235"/>
      <c r="Z22" s="236"/>
      <c r="AA22" s="232"/>
      <c r="AB22" s="232"/>
    </row>
    <row r="23" spans="1:28" s="233" customFormat="1" ht="15" customHeight="1">
      <c r="A23" s="109"/>
      <c r="B23" s="211"/>
      <c r="C23" s="109"/>
      <c r="D23" s="109"/>
      <c r="E23" s="211"/>
      <c r="F23" s="272"/>
      <c r="G23" s="291"/>
      <c r="H23" s="291"/>
      <c r="I23" s="209"/>
      <c r="J23" s="208"/>
      <c r="K23" s="209"/>
      <c r="L23" s="209"/>
      <c r="M23" s="208"/>
      <c r="N23" s="209"/>
      <c r="O23" s="209"/>
      <c r="P23" s="208"/>
      <c r="Q23" s="208"/>
      <c r="R23" s="208"/>
      <c r="S23" s="208"/>
      <c r="T23" s="208"/>
      <c r="U23" s="208"/>
      <c r="V23" s="234"/>
      <c r="W23" s="234"/>
      <c r="X23" s="235"/>
      <c r="Y23" s="235"/>
      <c r="Z23" s="236"/>
      <c r="AA23" s="232"/>
      <c r="AB23" s="232"/>
    </row>
    <row r="24" spans="1:28" s="233" customFormat="1" ht="15" customHeight="1">
      <c r="A24" s="109"/>
      <c r="B24" s="211"/>
      <c r="C24" s="109"/>
      <c r="D24" s="109"/>
      <c r="E24" s="211"/>
      <c r="F24" s="272"/>
      <c r="G24" s="291"/>
      <c r="H24" s="291"/>
      <c r="I24" s="209"/>
      <c r="J24" s="208"/>
      <c r="K24" s="209"/>
      <c r="L24" s="209"/>
      <c r="M24" s="208"/>
      <c r="N24" s="209"/>
      <c r="O24" s="209"/>
      <c r="P24" s="208"/>
      <c r="Q24" s="208"/>
      <c r="R24" s="208"/>
      <c r="S24" s="208"/>
      <c r="T24" s="208"/>
      <c r="U24" s="208"/>
      <c r="V24" s="234"/>
      <c r="W24" s="234"/>
      <c r="X24" s="235"/>
      <c r="Y24" s="235"/>
      <c r="Z24" s="236"/>
      <c r="AA24" s="232"/>
      <c r="AB24" s="232"/>
    </row>
    <row r="25" spans="1:28" s="233" customFormat="1" ht="15" customHeight="1">
      <c r="A25" s="109"/>
      <c r="B25" s="211"/>
      <c r="C25" s="109"/>
      <c r="D25" s="109"/>
      <c r="E25" s="211"/>
      <c r="F25" s="272"/>
      <c r="G25" s="291"/>
      <c r="H25" s="291"/>
      <c r="I25" s="209"/>
      <c r="J25" s="208"/>
      <c r="K25" s="209"/>
      <c r="L25" s="209"/>
      <c r="M25" s="208"/>
      <c r="N25" s="209"/>
      <c r="O25" s="209"/>
      <c r="P25" s="208"/>
      <c r="Q25" s="208"/>
      <c r="R25" s="208"/>
      <c r="S25" s="208"/>
      <c r="T25" s="208"/>
      <c r="U25" s="208"/>
      <c r="V25" s="234"/>
      <c r="W25" s="234"/>
      <c r="X25" s="235"/>
      <c r="Y25" s="235"/>
      <c r="Z25" s="236"/>
      <c r="AA25" s="232"/>
      <c r="AB25" s="232"/>
    </row>
    <row r="26" spans="1:28" s="233" customFormat="1" ht="15" customHeight="1">
      <c r="A26" s="109"/>
      <c r="B26" s="211"/>
      <c r="C26" s="109"/>
      <c r="D26" s="109"/>
      <c r="E26" s="211"/>
      <c r="F26" s="272"/>
      <c r="G26" s="291"/>
      <c r="H26" s="291"/>
      <c r="I26" s="209"/>
      <c r="J26" s="208"/>
      <c r="K26" s="209"/>
      <c r="L26" s="209"/>
      <c r="M26" s="208"/>
      <c r="N26" s="209"/>
      <c r="O26" s="209"/>
      <c r="P26" s="208"/>
      <c r="Q26" s="208"/>
      <c r="R26" s="208"/>
      <c r="S26" s="208"/>
      <c r="T26" s="208"/>
      <c r="U26" s="208"/>
      <c r="V26" s="234"/>
      <c r="W26" s="234"/>
      <c r="X26" s="235"/>
      <c r="Y26" s="235"/>
      <c r="Z26" s="236"/>
      <c r="AA26" s="232"/>
      <c r="AB26" s="232"/>
    </row>
    <row r="27" spans="1:28" s="233" customFormat="1" ht="15" customHeight="1">
      <c r="A27" s="109"/>
      <c r="B27" s="211"/>
      <c r="C27" s="109"/>
      <c r="D27" s="127"/>
      <c r="E27" s="212"/>
      <c r="F27" s="273"/>
      <c r="G27" s="291"/>
      <c r="H27" s="291"/>
      <c r="I27" s="209"/>
      <c r="J27" s="208"/>
      <c r="K27" s="209"/>
      <c r="L27" s="209"/>
      <c r="M27" s="208"/>
      <c r="N27" s="209"/>
      <c r="O27" s="209"/>
      <c r="P27" s="208"/>
      <c r="Q27" s="208"/>
      <c r="R27" s="208"/>
      <c r="S27" s="208"/>
      <c r="T27" s="208"/>
      <c r="U27" s="208"/>
      <c r="V27" s="234"/>
      <c r="W27" s="234"/>
      <c r="X27" s="235"/>
      <c r="Y27" s="235"/>
      <c r="Z27" s="236"/>
      <c r="AA27" s="232"/>
      <c r="AB27" s="232"/>
    </row>
    <row r="28" spans="1:28" s="233" customFormat="1" ht="15" customHeight="1">
      <c r="A28" s="109"/>
      <c r="B28" s="211"/>
      <c r="C28" s="109"/>
      <c r="D28" s="127"/>
      <c r="E28" s="212"/>
      <c r="F28" s="273"/>
      <c r="G28" s="291"/>
      <c r="H28" s="291"/>
      <c r="I28" s="209"/>
      <c r="J28" s="208"/>
      <c r="K28" s="209"/>
      <c r="L28" s="209"/>
      <c r="M28" s="208"/>
      <c r="N28" s="209"/>
      <c r="O28" s="209"/>
      <c r="P28" s="208"/>
      <c r="Q28" s="208"/>
      <c r="R28" s="208"/>
      <c r="S28" s="208"/>
      <c r="T28" s="208"/>
      <c r="U28" s="208"/>
      <c r="V28" s="234"/>
      <c r="W28" s="234"/>
      <c r="X28" s="235"/>
      <c r="Y28" s="235"/>
      <c r="Z28" s="236"/>
      <c r="AA28" s="232"/>
      <c r="AB28" s="232"/>
    </row>
    <row r="29" spans="1:28" s="233" customFormat="1" ht="15" customHeight="1">
      <c r="A29" s="109"/>
      <c r="B29" s="211"/>
      <c r="C29" s="109"/>
      <c r="D29" s="127"/>
      <c r="E29" s="212"/>
      <c r="F29" s="273"/>
      <c r="G29" s="291"/>
      <c r="H29" s="291"/>
      <c r="I29" s="209"/>
      <c r="J29" s="208"/>
      <c r="K29" s="209"/>
      <c r="L29" s="209"/>
      <c r="M29" s="208"/>
      <c r="N29" s="209"/>
      <c r="O29" s="209"/>
      <c r="P29" s="208"/>
      <c r="Q29" s="208"/>
      <c r="R29" s="208"/>
      <c r="S29" s="208"/>
      <c r="T29" s="208"/>
      <c r="U29" s="208"/>
      <c r="V29" s="234"/>
      <c r="W29" s="234"/>
      <c r="X29" s="235"/>
      <c r="Y29" s="235"/>
      <c r="Z29" s="236"/>
      <c r="AA29" s="232"/>
      <c r="AB29" s="232"/>
    </row>
    <row r="30" spans="1:28" s="233" customFormat="1" ht="15" customHeight="1">
      <c r="A30" s="109"/>
      <c r="B30" s="211"/>
      <c r="C30" s="109"/>
      <c r="D30" s="127"/>
      <c r="E30" s="212"/>
      <c r="F30" s="273"/>
      <c r="G30" s="291"/>
      <c r="H30" s="291"/>
      <c r="I30" s="209"/>
      <c r="J30" s="208"/>
      <c r="K30" s="209"/>
      <c r="L30" s="209"/>
      <c r="M30" s="208"/>
      <c r="N30" s="209"/>
      <c r="O30" s="209"/>
      <c r="P30" s="208"/>
      <c r="Q30" s="208"/>
      <c r="R30" s="208"/>
      <c r="S30" s="208"/>
      <c r="T30" s="208"/>
      <c r="U30" s="208"/>
      <c r="V30" s="234"/>
      <c r="W30" s="234"/>
      <c r="X30" s="235"/>
      <c r="Y30" s="235"/>
      <c r="Z30" s="236"/>
      <c r="AA30" s="232"/>
      <c r="AB30" s="232"/>
    </row>
    <row r="31" spans="1:28" s="233" customFormat="1" ht="15" customHeight="1">
      <c r="A31" s="109"/>
      <c r="B31" s="211"/>
      <c r="C31" s="109"/>
      <c r="D31" s="127"/>
      <c r="E31" s="212"/>
      <c r="F31" s="273"/>
      <c r="G31" s="291"/>
      <c r="H31" s="291"/>
      <c r="I31" s="209"/>
      <c r="J31" s="208"/>
      <c r="K31" s="209"/>
      <c r="L31" s="209"/>
      <c r="M31" s="208"/>
      <c r="N31" s="209"/>
      <c r="O31" s="209"/>
      <c r="P31" s="208"/>
      <c r="Q31" s="208"/>
      <c r="R31" s="208"/>
      <c r="S31" s="208"/>
      <c r="T31" s="208"/>
      <c r="U31" s="208"/>
      <c r="V31" s="234"/>
      <c r="W31" s="234"/>
      <c r="X31" s="235"/>
      <c r="Y31" s="235"/>
      <c r="Z31" s="236"/>
      <c r="AA31" s="232"/>
      <c r="AB31" s="232"/>
    </row>
    <row r="32" spans="1:28" s="233" customFormat="1" ht="15" customHeight="1">
      <c r="A32" s="109"/>
      <c r="B32" s="211"/>
      <c r="C32" s="109"/>
      <c r="D32" s="127"/>
      <c r="E32" s="212"/>
      <c r="F32" s="273"/>
      <c r="G32" s="291"/>
      <c r="H32" s="291"/>
      <c r="I32" s="209"/>
      <c r="J32" s="208"/>
      <c r="K32" s="209"/>
      <c r="L32" s="209"/>
      <c r="M32" s="208"/>
      <c r="N32" s="209"/>
      <c r="O32" s="209"/>
      <c r="P32" s="208"/>
      <c r="Q32" s="208"/>
      <c r="R32" s="208"/>
      <c r="S32" s="208"/>
      <c r="T32" s="208"/>
      <c r="U32" s="208"/>
      <c r="V32" s="234"/>
      <c r="W32" s="234"/>
      <c r="X32" s="235"/>
      <c r="Y32" s="235"/>
      <c r="Z32" s="236"/>
      <c r="AA32" s="232"/>
      <c r="AB32" s="232"/>
    </row>
    <row r="33" spans="1:28" s="233" customFormat="1" ht="15" customHeight="1">
      <c r="A33" s="109"/>
      <c r="B33" s="211"/>
      <c r="C33" s="109"/>
      <c r="D33" s="127"/>
      <c r="E33" s="212"/>
      <c r="F33" s="273"/>
      <c r="G33" s="291"/>
      <c r="H33" s="291"/>
      <c r="I33" s="209"/>
      <c r="J33" s="208"/>
      <c r="K33" s="209"/>
      <c r="L33" s="209"/>
      <c r="M33" s="208"/>
      <c r="N33" s="209"/>
      <c r="O33" s="209"/>
      <c r="P33" s="208"/>
      <c r="Q33" s="208"/>
      <c r="R33" s="208"/>
      <c r="S33" s="208"/>
      <c r="T33" s="208"/>
      <c r="U33" s="208"/>
      <c r="V33" s="234"/>
      <c r="W33" s="234"/>
      <c r="X33" s="235"/>
      <c r="Y33" s="235"/>
      <c r="Z33" s="236"/>
      <c r="AA33" s="232"/>
      <c r="AB33" s="232"/>
    </row>
    <row r="34" spans="1:28" s="233" customFormat="1" ht="15" customHeight="1">
      <c r="A34" s="109"/>
      <c r="B34" s="211"/>
      <c r="C34" s="109"/>
      <c r="D34" s="127"/>
      <c r="E34" s="212"/>
      <c r="F34" s="273"/>
      <c r="G34" s="291"/>
      <c r="H34" s="291"/>
      <c r="I34" s="209"/>
      <c r="J34" s="208"/>
      <c r="K34" s="209"/>
      <c r="L34" s="209"/>
      <c r="M34" s="208"/>
      <c r="N34" s="209"/>
      <c r="O34" s="209"/>
      <c r="P34" s="208"/>
      <c r="Q34" s="208"/>
      <c r="R34" s="208"/>
      <c r="S34" s="208"/>
      <c r="T34" s="208"/>
      <c r="U34" s="208"/>
      <c r="V34" s="234"/>
      <c r="W34" s="234"/>
      <c r="X34" s="235"/>
      <c r="Y34" s="235"/>
      <c r="Z34" s="236"/>
      <c r="AA34" s="232"/>
      <c r="AB34" s="232"/>
    </row>
    <row r="35" spans="1:28" s="233" customFormat="1" ht="15" customHeight="1">
      <c r="A35" s="109"/>
      <c r="B35" s="211"/>
      <c r="C35" s="109"/>
      <c r="D35" s="127"/>
      <c r="E35" s="212"/>
      <c r="F35" s="273"/>
      <c r="G35" s="291"/>
      <c r="H35" s="291"/>
      <c r="I35" s="209"/>
      <c r="J35" s="208"/>
      <c r="K35" s="209"/>
      <c r="L35" s="209"/>
      <c r="M35" s="208"/>
      <c r="N35" s="209"/>
      <c r="O35" s="209"/>
      <c r="P35" s="208"/>
      <c r="Q35" s="208"/>
      <c r="R35" s="208"/>
      <c r="S35" s="208"/>
      <c r="T35" s="208"/>
      <c r="U35" s="208"/>
      <c r="V35" s="234"/>
      <c r="W35" s="234"/>
      <c r="X35" s="235"/>
      <c r="Y35" s="235"/>
      <c r="Z35" s="236"/>
      <c r="AA35" s="232"/>
      <c r="AB35" s="232"/>
    </row>
    <row r="36" spans="1:28" s="233" customFormat="1" ht="15" customHeight="1">
      <c r="A36" s="109"/>
      <c r="B36" s="211"/>
      <c r="C36" s="109"/>
      <c r="D36" s="127"/>
      <c r="E36" s="212"/>
      <c r="F36" s="273"/>
      <c r="G36" s="291"/>
      <c r="H36" s="291"/>
      <c r="I36" s="209"/>
      <c r="J36" s="208"/>
      <c r="K36" s="209"/>
      <c r="L36" s="209"/>
      <c r="M36" s="208"/>
      <c r="N36" s="209"/>
      <c r="O36" s="209"/>
      <c r="P36" s="208"/>
      <c r="Q36" s="208"/>
      <c r="R36" s="208"/>
      <c r="S36" s="208"/>
      <c r="T36" s="208"/>
      <c r="U36" s="208"/>
      <c r="V36" s="234"/>
      <c r="W36" s="234"/>
      <c r="X36" s="235"/>
      <c r="Y36" s="235"/>
      <c r="Z36" s="236"/>
      <c r="AA36" s="232"/>
      <c r="AB36" s="232"/>
    </row>
    <row r="37" spans="1:28" s="233" customFormat="1" ht="15" customHeight="1">
      <c r="A37" s="109"/>
      <c r="B37" s="211"/>
      <c r="C37" s="109"/>
      <c r="D37" s="127"/>
      <c r="E37" s="212"/>
      <c r="F37" s="273"/>
      <c r="G37" s="291"/>
      <c r="H37" s="291"/>
      <c r="I37" s="209"/>
      <c r="J37" s="208"/>
      <c r="K37" s="209"/>
      <c r="L37" s="209"/>
      <c r="M37" s="208"/>
      <c r="N37" s="209"/>
      <c r="O37" s="209"/>
      <c r="P37" s="208"/>
      <c r="Q37" s="208"/>
      <c r="R37" s="208"/>
      <c r="S37" s="208"/>
      <c r="T37" s="208"/>
      <c r="U37" s="208"/>
      <c r="V37" s="234"/>
      <c r="W37" s="234"/>
      <c r="X37" s="235"/>
      <c r="Y37" s="235"/>
      <c r="Z37" s="236"/>
      <c r="AA37" s="232"/>
      <c r="AB37" s="232"/>
    </row>
    <row r="38" spans="1:28" s="241" customFormat="1" ht="15" customHeight="1">
      <c r="A38" s="213"/>
      <c r="B38" s="214"/>
      <c r="C38" s="269"/>
      <c r="D38" s="215" t="s">
        <v>197</v>
      </c>
      <c r="E38" s="216"/>
      <c r="F38" s="217"/>
      <c r="G38" s="218"/>
      <c r="H38" s="218"/>
      <c r="I38" s="218"/>
      <c r="J38" s="219">
        <f>SUM(J8:J37)</f>
        <v>169.24</v>
      </c>
      <c r="K38" s="209"/>
      <c r="L38" s="209"/>
      <c r="M38" s="219">
        <f>SUM(M8:M37)</f>
        <v>39.65</v>
      </c>
      <c r="N38" s="209"/>
      <c r="O38" s="264"/>
      <c r="P38" s="219">
        <f aca="true" t="shared" si="0" ref="P38:U38">SUM(P8:P37)</f>
        <v>19.83</v>
      </c>
      <c r="Q38" s="219">
        <f t="shared" si="0"/>
        <v>228.72000000000003</v>
      </c>
      <c r="R38" s="265">
        <f t="shared" si="0"/>
        <v>0</v>
      </c>
      <c r="S38" s="265">
        <f t="shared" si="0"/>
        <v>0</v>
      </c>
      <c r="T38" s="265">
        <f t="shared" si="0"/>
        <v>0</v>
      </c>
      <c r="U38" s="265">
        <f t="shared" si="0"/>
        <v>228.72000000000003</v>
      </c>
      <c r="V38" s="237"/>
      <c r="W38" s="237"/>
      <c r="X38" s="238"/>
      <c r="Y38" s="238"/>
      <c r="Z38" s="239"/>
      <c r="AA38" s="240"/>
      <c r="AB38" s="240"/>
    </row>
    <row r="39" spans="1:28" s="241" customFormat="1" ht="18" customHeight="1">
      <c r="A39" s="295"/>
      <c r="B39" s="296"/>
      <c r="C39" s="297"/>
      <c r="D39" s="298" t="s">
        <v>198</v>
      </c>
      <c r="E39" s="299"/>
      <c r="F39" s="300"/>
      <c r="G39" s="301"/>
      <c r="H39" s="301"/>
      <c r="I39" s="301"/>
      <c r="J39" s="302">
        <v>169.24</v>
      </c>
      <c r="K39" s="209"/>
      <c r="L39" s="303"/>
      <c r="M39" s="302">
        <v>39.65</v>
      </c>
      <c r="N39" s="209"/>
      <c r="O39" s="304"/>
      <c r="P39" s="302">
        <v>19.83</v>
      </c>
      <c r="Q39" s="302">
        <v>228.72000000000003</v>
      </c>
      <c r="R39" s="302">
        <v>0</v>
      </c>
      <c r="S39" s="302">
        <v>0</v>
      </c>
      <c r="T39" s="302">
        <v>0</v>
      </c>
      <c r="U39" s="302">
        <v>228.72000000000003</v>
      </c>
      <c r="V39" s="242"/>
      <c r="W39" s="242"/>
      <c r="X39" s="242"/>
      <c r="Y39" s="242"/>
      <c r="Z39" s="243"/>
      <c r="AA39" s="240"/>
      <c r="AB39" s="240"/>
    </row>
    <row r="40" spans="1:28" ht="15" customHeight="1">
      <c r="A40" s="305"/>
      <c r="B40" s="355" t="str">
        <f>CONCATENATE("Kurumumuz personelinin ",BİLGİLER!I10," yardımı tutarı olarak","=",yaziylE(Q39),"="," tahakkuk ettirilmiştir.")</f>
        <v>Kurumumuz personelinin Sosyal Haklar  yardımı tutarı olarak=Ikiyüzyirmisekiz TL  Yetmişiki Kr= tahakkuk ettirilmiştir.</v>
      </c>
      <c r="C40" s="306"/>
      <c r="D40" s="307"/>
      <c r="E40" s="267"/>
      <c r="F40" s="267"/>
      <c r="G40" s="267"/>
      <c r="H40" s="267"/>
      <c r="I40" s="267"/>
      <c r="J40" s="267"/>
      <c r="K40" s="267"/>
      <c r="L40" s="267"/>
      <c r="M40" s="308"/>
      <c r="N40" s="308"/>
      <c r="O40" s="308"/>
      <c r="P40" s="308"/>
      <c r="Q40" s="306"/>
      <c r="R40" s="306"/>
      <c r="S40" s="306"/>
      <c r="T40" s="308"/>
      <c r="U40" s="309"/>
      <c r="V40" s="309"/>
      <c r="W40" s="309"/>
      <c r="X40" s="309"/>
      <c r="Y40" s="309"/>
      <c r="Z40" s="310"/>
      <c r="AA40" s="104"/>
      <c r="AB40" s="104"/>
    </row>
    <row r="41" spans="1:28" ht="5.25" customHeight="1">
      <c r="A41" s="112"/>
      <c r="B41" s="266"/>
      <c r="C41" s="113"/>
      <c r="D41" s="118"/>
      <c r="E41" s="268"/>
      <c r="F41" s="268"/>
      <c r="G41" s="268"/>
      <c r="H41" s="268"/>
      <c r="I41" s="268"/>
      <c r="J41" s="268"/>
      <c r="K41" s="268"/>
      <c r="L41" s="268"/>
      <c r="M41" s="114"/>
      <c r="N41" s="114"/>
      <c r="O41" s="114"/>
      <c r="P41" s="114"/>
      <c r="Q41" s="113"/>
      <c r="R41" s="113"/>
      <c r="S41" s="113"/>
      <c r="T41" s="114"/>
      <c r="U41" s="115"/>
      <c r="V41" s="115"/>
      <c r="W41" s="115"/>
      <c r="X41" s="115"/>
      <c r="Y41" s="115"/>
      <c r="Z41" s="116"/>
      <c r="AA41" s="104"/>
      <c r="AB41" s="104"/>
    </row>
    <row r="42" spans="1:28" ht="15" customHeight="1">
      <c r="A42" s="112"/>
      <c r="B42" s="113"/>
      <c r="C42" s="113"/>
      <c r="D42" s="92"/>
      <c r="E42" s="113"/>
      <c r="F42" s="113"/>
      <c r="G42" s="113"/>
      <c r="H42" s="113"/>
      <c r="I42" s="113"/>
      <c r="J42" s="226">
        <f>BİLGİLER!I17</f>
        <v>42028</v>
      </c>
      <c r="K42" s="226"/>
      <c r="L42" s="226"/>
      <c r="M42" s="113"/>
      <c r="N42" s="113"/>
      <c r="O42" s="113"/>
      <c r="P42" s="114"/>
      <c r="Q42" s="118"/>
      <c r="R42" s="118"/>
      <c r="S42" s="118"/>
      <c r="T42" s="114"/>
      <c r="U42" s="115"/>
      <c r="V42" s="115"/>
      <c r="W42" s="115"/>
      <c r="X42" s="115"/>
      <c r="Y42" s="115"/>
      <c r="Z42" s="116"/>
      <c r="AA42" s="104"/>
      <c r="AB42" s="104"/>
    </row>
    <row r="43" spans="1:28" ht="15" customHeight="1">
      <c r="A43" s="117"/>
      <c r="B43" s="113"/>
      <c r="C43" s="115"/>
      <c r="D43" s="122" t="s">
        <v>133</v>
      </c>
      <c r="E43" s="203"/>
      <c r="F43" s="224"/>
      <c r="G43" s="225"/>
      <c r="H43" s="225"/>
      <c r="I43" s="225"/>
      <c r="J43" s="118"/>
      <c r="K43" s="118"/>
      <c r="L43" s="118"/>
      <c r="M43" s="203"/>
      <c r="N43" s="203"/>
      <c r="O43" s="203"/>
      <c r="P43" s="118"/>
      <c r="Q43" s="120" t="s">
        <v>233</v>
      </c>
      <c r="R43" s="120"/>
      <c r="S43" s="120"/>
      <c r="T43" s="122"/>
      <c r="U43" s="121"/>
      <c r="V43" s="115"/>
      <c r="W43" s="115"/>
      <c r="X43" s="115"/>
      <c r="Y43" s="115"/>
      <c r="Z43" s="116"/>
      <c r="AA43" s="104"/>
      <c r="AB43" s="104"/>
    </row>
    <row r="44" spans="1:28" ht="15" customHeight="1">
      <c r="A44" s="117"/>
      <c r="B44" s="113"/>
      <c r="C44" s="115"/>
      <c r="D44" s="223" t="s">
        <v>129</v>
      </c>
      <c r="E44" s="204" t="str">
        <f>BİLGİLER!B25</f>
        <v>………………..</v>
      </c>
      <c r="F44" s="113"/>
      <c r="G44" s="203"/>
      <c r="H44" s="203"/>
      <c r="I44" s="203"/>
      <c r="J44" s="113" t="s">
        <v>138</v>
      </c>
      <c r="K44" s="118"/>
      <c r="L44" s="118"/>
      <c r="M44" s="203"/>
      <c r="N44" s="203"/>
      <c r="O44" s="203"/>
      <c r="P44" s="118"/>
      <c r="Q44" s="223" t="s">
        <v>129</v>
      </c>
      <c r="R44" s="114" t="str">
        <f>BİLGİLER!B26</f>
        <v>…………………….</v>
      </c>
      <c r="S44" s="223"/>
      <c r="U44" s="115"/>
      <c r="V44" s="115"/>
      <c r="W44" s="115"/>
      <c r="X44" s="115"/>
      <c r="Y44" s="115"/>
      <c r="Z44" s="116"/>
      <c r="AA44" s="104"/>
      <c r="AB44" s="104"/>
    </row>
    <row r="45" spans="1:28" ht="15" customHeight="1">
      <c r="A45" s="117"/>
      <c r="B45" s="113"/>
      <c r="C45" s="115"/>
      <c r="D45" s="223" t="s">
        <v>130</v>
      </c>
      <c r="E45" s="205" t="str">
        <f>BİLGİLER!F25</f>
        <v>Müdür Yardımcısı</v>
      </c>
      <c r="F45" s="113"/>
      <c r="G45" s="203"/>
      <c r="H45" s="203"/>
      <c r="I45" s="203"/>
      <c r="J45" s="118"/>
      <c r="K45" s="118"/>
      <c r="L45" s="118"/>
      <c r="N45" s="113"/>
      <c r="O45" s="113"/>
      <c r="P45" s="118"/>
      <c r="Q45" s="223" t="s">
        <v>130</v>
      </c>
      <c r="R45" s="123" t="str">
        <f>BİLGİLER!F26</f>
        <v>Okul Müdürü</v>
      </c>
      <c r="S45" s="223"/>
      <c r="U45" s="115"/>
      <c r="V45" s="115"/>
      <c r="W45" s="115"/>
      <c r="X45" s="115"/>
      <c r="Y45" s="115"/>
      <c r="Z45" s="116"/>
      <c r="AA45" s="104"/>
      <c r="AB45" s="104"/>
    </row>
    <row r="46" spans="1:28" ht="15" customHeight="1">
      <c r="A46" s="117"/>
      <c r="B46" s="113"/>
      <c r="C46" s="115"/>
      <c r="D46" s="223"/>
      <c r="E46" s="205"/>
      <c r="F46" s="113"/>
      <c r="G46" s="203"/>
      <c r="H46" s="203"/>
      <c r="I46" s="203"/>
      <c r="J46" s="118"/>
      <c r="K46" s="118"/>
      <c r="L46" s="118"/>
      <c r="M46" s="113"/>
      <c r="N46" s="113"/>
      <c r="O46" s="113"/>
      <c r="P46" s="118"/>
      <c r="Q46" s="223"/>
      <c r="R46" s="223"/>
      <c r="S46" s="223"/>
      <c r="T46" s="123"/>
      <c r="U46" s="115"/>
      <c r="V46" s="115"/>
      <c r="W46" s="115"/>
      <c r="X46" s="115"/>
      <c r="Y46" s="115"/>
      <c r="Z46" s="116"/>
      <c r="AA46" s="104"/>
      <c r="AB46" s="104"/>
    </row>
    <row r="47" spans="1:28" ht="15" customHeight="1">
      <c r="A47" s="124" t="s">
        <v>118</v>
      </c>
      <c r="B47" s="120"/>
      <c r="C47" s="119"/>
      <c r="D47" s="311" t="s">
        <v>131</v>
      </c>
      <c r="E47" s="202"/>
      <c r="F47" s="120"/>
      <c r="G47" s="202"/>
      <c r="H47" s="202"/>
      <c r="I47" s="202"/>
      <c r="J47" s="121"/>
      <c r="K47" s="121"/>
      <c r="L47" s="121"/>
      <c r="M47" s="202"/>
      <c r="N47" s="202"/>
      <c r="O47" s="202"/>
      <c r="P47" s="121"/>
      <c r="Q47" s="311" t="s">
        <v>131</v>
      </c>
      <c r="R47" s="311"/>
      <c r="S47" s="311"/>
      <c r="T47" s="119"/>
      <c r="U47" s="119"/>
      <c r="V47" s="119"/>
      <c r="W47" s="311" t="str">
        <f>CONCATENATE(MENÜ!I23,"-",MENÜ!J23)</f>
        <v>Sürüm No:-2015-1</v>
      </c>
      <c r="X47" s="119"/>
      <c r="Y47" s="119"/>
      <c r="Z47" s="125"/>
      <c r="AA47" s="104"/>
      <c r="AB47" s="104"/>
    </row>
    <row r="48" spans="2:28" ht="12.75">
      <c r="B48" s="126"/>
      <c r="C48" s="104"/>
      <c r="D48" s="104"/>
      <c r="E48" s="126"/>
      <c r="F48" s="126"/>
      <c r="G48" s="126"/>
      <c r="H48" s="126"/>
      <c r="I48" s="126"/>
      <c r="J48" s="104"/>
      <c r="K48" s="104"/>
      <c r="L48" s="104"/>
      <c r="M48" s="126"/>
      <c r="N48" s="126"/>
      <c r="O48" s="126"/>
      <c r="P48" s="104"/>
      <c r="Q48" s="104"/>
      <c r="R48" s="104"/>
      <c r="S48" s="104"/>
      <c r="T48" s="104"/>
      <c r="U48" s="104"/>
      <c r="V48" s="104"/>
      <c r="W48" s="104"/>
      <c r="X48" s="104"/>
      <c r="Y48" s="104"/>
      <c r="Z48" s="104"/>
      <c r="AA48" s="104"/>
      <c r="AB48" s="104"/>
    </row>
    <row r="49" spans="1:28" ht="12.75">
      <c r="A49" s="104"/>
      <c r="B49" s="126"/>
      <c r="C49" s="104"/>
      <c r="D49" s="104"/>
      <c r="E49" s="126"/>
      <c r="F49" s="126"/>
      <c r="G49" s="126"/>
      <c r="H49" s="126"/>
      <c r="I49" s="126"/>
      <c r="J49" s="104"/>
      <c r="K49" s="104"/>
      <c r="L49" s="104"/>
      <c r="M49" s="126"/>
      <c r="N49" s="126"/>
      <c r="O49" s="126"/>
      <c r="P49" s="104"/>
      <c r="Q49" s="104"/>
      <c r="R49" s="104"/>
      <c r="S49" s="104"/>
      <c r="T49" s="104"/>
      <c r="U49" s="104"/>
      <c r="V49" s="104"/>
      <c r="W49" s="104"/>
      <c r="X49" s="104"/>
      <c r="Y49" s="104"/>
      <c r="Z49" s="104"/>
      <c r="AA49" s="104"/>
      <c r="AB49" s="104"/>
    </row>
    <row r="50" spans="1:28" ht="12.75">
      <c r="A50" s="104"/>
      <c r="B50" s="126"/>
      <c r="C50" s="104"/>
      <c r="D50" s="104"/>
      <c r="E50" s="126"/>
      <c r="F50" s="126"/>
      <c r="G50" s="126"/>
      <c r="H50" s="126"/>
      <c r="I50" s="126"/>
      <c r="J50" s="104"/>
      <c r="K50" s="104"/>
      <c r="L50" s="104"/>
      <c r="M50" s="126"/>
      <c r="N50" s="126"/>
      <c r="O50" s="126"/>
      <c r="P50" s="104"/>
      <c r="Q50" s="104"/>
      <c r="R50" s="104"/>
      <c r="S50" s="104"/>
      <c r="T50" s="104"/>
      <c r="U50" s="104"/>
      <c r="V50" s="104"/>
      <c r="W50" s="104"/>
      <c r="X50" s="104"/>
      <c r="Y50" s="104"/>
      <c r="Z50" s="104"/>
      <c r="AA50" s="104"/>
      <c r="AB50" s="104"/>
    </row>
    <row r="51" spans="1:28" ht="12.75">
      <c r="A51" s="104"/>
      <c r="B51" s="126"/>
      <c r="C51" s="104"/>
      <c r="D51" s="104"/>
      <c r="E51" s="126"/>
      <c r="F51" s="126"/>
      <c r="G51" s="126"/>
      <c r="H51" s="126"/>
      <c r="I51" s="126"/>
      <c r="J51" s="104"/>
      <c r="K51" s="104"/>
      <c r="L51" s="104"/>
      <c r="M51" s="126"/>
      <c r="N51" s="126"/>
      <c r="O51" s="126"/>
      <c r="P51" s="104"/>
      <c r="Q51" s="104"/>
      <c r="R51" s="104"/>
      <c r="S51" s="104"/>
      <c r="T51" s="104"/>
      <c r="U51" s="104"/>
      <c r="V51" s="104"/>
      <c r="W51" s="104"/>
      <c r="X51" s="104"/>
      <c r="Y51" s="104"/>
      <c r="Z51" s="104"/>
      <c r="AA51" s="104"/>
      <c r="AB51" s="104"/>
    </row>
  </sheetData>
  <sheetProtection sheet="1" objects="1" scenarios="1"/>
  <mergeCells count="16">
    <mergeCell ref="B5:B6"/>
    <mergeCell ref="F5:F6"/>
    <mergeCell ref="C5:C6"/>
    <mergeCell ref="D5:D6"/>
    <mergeCell ref="E5:E6"/>
    <mergeCell ref="U3:V3"/>
    <mergeCell ref="W4:Z6"/>
    <mergeCell ref="G5:G6"/>
    <mergeCell ref="Q5:Q6"/>
    <mergeCell ref="T5:T6"/>
    <mergeCell ref="K5:M5"/>
    <mergeCell ref="N5:P5"/>
    <mergeCell ref="H5:H6"/>
    <mergeCell ref="R4:T4"/>
    <mergeCell ref="G4:Q4"/>
    <mergeCell ref="I5:J5"/>
  </mergeCells>
  <printOptions horizontalCentered="1"/>
  <pageMargins left="0.3937007874015748" right="0.3937007874015748" top="0.5118110236220472" bottom="0.5118110236220472" header="0.31496062992125984" footer="0.31496062992125984"/>
  <pageSetup blackAndWhite="1" horizontalDpi="600" verticalDpi="600" orientation="landscape" paperSize="9" scale="73" r:id="rId2"/>
  <drawing r:id="rId1"/>
</worksheet>
</file>

<file path=xl/worksheets/sheet11.xml><?xml version="1.0" encoding="utf-8"?>
<worksheet xmlns="http://schemas.openxmlformats.org/spreadsheetml/2006/main" xmlns:r="http://schemas.openxmlformats.org/officeDocument/2006/relationships">
  <sheetPr codeName="Sayfa7"/>
  <dimension ref="A1:H54"/>
  <sheetViews>
    <sheetView showGridLines="0" zoomScalePageLayoutView="0" workbookViewId="0" topLeftCell="A1">
      <selection activeCell="J15" sqref="J15"/>
    </sheetView>
  </sheetViews>
  <sheetFormatPr defaultColWidth="9.140625" defaultRowHeight="12.75"/>
  <cols>
    <col min="1" max="1" width="4.00390625" style="431" customWidth="1"/>
    <col min="2" max="2" width="13.421875" style="431" customWidth="1"/>
    <col min="3" max="3" width="10.7109375" style="431" customWidth="1"/>
    <col min="4" max="4" width="12.421875" style="431" customWidth="1"/>
    <col min="5" max="5" width="17.421875" style="431" customWidth="1"/>
    <col min="6" max="6" width="27.28125" style="431" customWidth="1"/>
    <col min="7" max="7" width="11.8515625" style="431" customWidth="1"/>
    <col min="8" max="16384" width="9.140625" style="431" customWidth="1"/>
  </cols>
  <sheetData>
    <row r="1" spans="1:7" ht="12.75">
      <c r="A1" s="838" t="s">
        <v>308</v>
      </c>
      <c r="B1" s="838"/>
      <c r="C1" s="838"/>
      <c r="D1" s="838"/>
      <c r="E1" s="838"/>
      <c r="F1" s="838"/>
      <c r="G1" s="838"/>
    </row>
    <row r="2" spans="6:7" ht="12.75">
      <c r="F2" s="432" t="s">
        <v>140</v>
      </c>
      <c r="G2" s="433">
        <v>1</v>
      </c>
    </row>
    <row r="3" spans="1:7" ht="29.25" customHeight="1">
      <c r="A3" s="839" t="s">
        <v>309</v>
      </c>
      <c r="B3" s="839"/>
      <c r="C3" s="839"/>
      <c r="D3" s="844" t="str">
        <f>BİLGİLER!B4</f>
        <v>Erbaa Malmüdürlüğü</v>
      </c>
      <c r="E3" s="845"/>
      <c r="F3" s="434" t="s">
        <v>310</v>
      </c>
      <c r="G3" s="435">
        <f>BİLGİLER!B3</f>
        <v>60103</v>
      </c>
    </row>
    <row r="4" spans="1:7" ht="26.25" customHeight="1">
      <c r="A4" s="839" t="s">
        <v>311</v>
      </c>
      <c r="B4" s="839"/>
      <c r="C4" s="839"/>
      <c r="D4" s="844" t="str">
        <f>BİLGİLER!B8</f>
        <v>………. Anadolu Lisesi</v>
      </c>
      <c r="E4" s="845"/>
      <c r="F4" s="434" t="s">
        <v>312</v>
      </c>
      <c r="G4" s="435">
        <f>BİLGİLER!B9</f>
        <v>511</v>
      </c>
    </row>
    <row r="5" spans="1:7" ht="21.75" customHeight="1">
      <c r="A5" s="839" t="s">
        <v>313</v>
      </c>
      <c r="B5" s="839"/>
      <c r="C5" s="839"/>
      <c r="D5" s="843" t="str">
        <f>BİLGİLER!B15</f>
        <v>……...BANKASI</v>
      </c>
      <c r="E5" s="843"/>
      <c r="F5" s="434" t="s">
        <v>314</v>
      </c>
      <c r="G5" s="435" t="str">
        <f>BİLGİLER!F15</f>
        <v>Erbaa</v>
      </c>
    </row>
    <row r="6" spans="1:7" ht="23.25" customHeight="1">
      <c r="A6" s="839" t="s">
        <v>315</v>
      </c>
      <c r="B6" s="839"/>
      <c r="C6" s="839"/>
      <c r="D6" s="840">
        <f>BİLGİLER!B5</f>
        <v>2015</v>
      </c>
      <c r="E6" s="841"/>
      <c r="F6" s="434" t="s">
        <v>316</v>
      </c>
      <c r="G6" s="435" t="str">
        <f>BİLGİLER!K19</f>
        <v>OCAK</v>
      </c>
    </row>
    <row r="7" spans="1:8" ht="20.25" customHeight="1">
      <c r="A7" s="838"/>
      <c r="B7" s="838"/>
      <c r="C7" s="838"/>
      <c r="D7" s="838"/>
      <c r="E7" s="436" t="s">
        <v>317</v>
      </c>
      <c r="H7" s="543"/>
    </row>
    <row r="8" spans="1:7" ht="42" customHeight="1">
      <c r="A8" s="434" t="s">
        <v>222</v>
      </c>
      <c r="B8" s="434" t="s">
        <v>318</v>
      </c>
      <c r="C8" s="842" t="s">
        <v>117</v>
      </c>
      <c r="D8" s="842"/>
      <c r="E8" s="437" t="s">
        <v>319</v>
      </c>
      <c r="F8" s="437" t="s">
        <v>320</v>
      </c>
      <c r="G8" s="438" t="s">
        <v>321</v>
      </c>
    </row>
    <row r="9" spans="1:7" ht="12.75">
      <c r="A9" s="439"/>
      <c r="B9" s="440"/>
      <c r="C9" s="827"/>
      <c r="D9" s="827"/>
      <c r="E9" s="442" t="s">
        <v>322</v>
      </c>
      <c r="F9" s="443"/>
      <c r="G9" s="444">
        <v>0</v>
      </c>
    </row>
    <row r="10" spans="1:7" ht="12.75">
      <c r="A10" s="439"/>
      <c r="B10" s="440"/>
      <c r="C10" s="827"/>
      <c r="D10" s="827"/>
      <c r="E10" s="445"/>
      <c r="F10" s="441"/>
      <c r="G10" s="446"/>
    </row>
    <row r="11" spans="1:7" ht="12.75">
      <c r="A11" s="439"/>
      <c r="B11" s="440"/>
      <c r="C11" s="827"/>
      <c r="D11" s="827"/>
      <c r="E11" s="445"/>
      <c r="F11" s="441"/>
      <c r="G11" s="446"/>
    </row>
    <row r="12" spans="1:7" ht="12.75">
      <c r="A12" s="439"/>
      <c r="B12" s="440"/>
      <c r="C12" s="827"/>
      <c r="D12" s="827"/>
      <c r="E12" s="445"/>
      <c r="F12" s="441"/>
      <c r="G12" s="446"/>
    </row>
    <row r="13" spans="1:7" ht="12.75">
      <c r="A13" s="439"/>
      <c r="B13" s="440"/>
      <c r="C13" s="827"/>
      <c r="D13" s="827"/>
      <c r="E13" s="445"/>
      <c r="F13" s="441"/>
      <c r="G13" s="446"/>
    </row>
    <row r="14" spans="1:7" ht="12.75">
      <c r="A14" s="439"/>
      <c r="B14" s="440"/>
      <c r="C14" s="827"/>
      <c r="D14" s="827"/>
      <c r="E14" s="445"/>
      <c r="F14" s="441"/>
      <c r="G14" s="446"/>
    </row>
    <row r="15" spans="1:7" ht="12.75">
      <c r="A15" s="439"/>
      <c r="B15" s="440"/>
      <c r="C15" s="827"/>
      <c r="D15" s="827"/>
      <c r="E15" s="445"/>
      <c r="F15" s="441"/>
      <c r="G15" s="446"/>
    </row>
    <row r="16" spans="1:7" ht="12.75">
      <c r="A16" s="439"/>
      <c r="B16" s="440"/>
      <c r="C16" s="827"/>
      <c r="D16" s="827"/>
      <c r="E16" s="445"/>
      <c r="F16" s="441"/>
      <c r="G16" s="446"/>
    </row>
    <row r="17" spans="1:7" ht="12.75">
      <c r="A17" s="439"/>
      <c r="B17" s="440"/>
      <c r="C17" s="827"/>
      <c r="D17" s="827"/>
      <c r="E17" s="445"/>
      <c r="F17" s="441"/>
      <c r="G17" s="446"/>
    </row>
    <row r="18" spans="1:7" ht="12.75">
      <c r="A18" s="439"/>
      <c r="B18" s="440"/>
      <c r="C18" s="827"/>
      <c r="D18" s="827"/>
      <c r="E18" s="445"/>
      <c r="F18" s="441"/>
      <c r="G18" s="446"/>
    </row>
    <row r="19" spans="1:7" ht="12.75">
      <c r="A19" s="439"/>
      <c r="B19" s="440"/>
      <c r="C19" s="827"/>
      <c r="D19" s="827"/>
      <c r="E19" s="445"/>
      <c r="F19" s="441"/>
      <c r="G19" s="446"/>
    </row>
    <row r="20" spans="1:7" ht="12.75">
      <c r="A20" s="439"/>
      <c r="B20" s="440"/>
      <c r="C20" s="827"/>
      <c r="D20" s="827"/>
      <c r="E20" s="445"/>
      <c r="F20" s="441"/>
      <c r="G20" s="446"/>
    </row>
    <row r="21" spans="1:7" ht="12.75">
      <c r="A21" s="439"/>
      <c r="B21" s="440"/>
      <c r="C21" s="827"/>
      <c r="D21" s="827"/>
      <c r="E21" s="445"/>
      <c r="F21" s="441"/>
      <c r="G21" s="446"/>
    </row>
    <row r="22" spans="1:7" ht="12.75">
      <c r="A22" s="439"/>
      <c r="B22" s="440"/>
      <c r="C22" s="827"/>
      <c r="D22" s="827"/>
      <c r="E22" s="445"/>
      <c r="F22" s="441"/>
      <c r="G22" s="446"/>
    </row>
    <row r="23" spans="1:7" ht="12.75">
      <c r="A23" s="439"/>
      <c r="B23" s="440"/>
      <c r="C23" s="827"/>
      <c r="D23" s="827"/>
      <c r="E23" s="445"/>
      <c r="F23" s="441"/>
      <c r="G23" s="446"/>
    </row>
    <row r="24" spans="1:7" ht="12.75">
      <c r="A24" s="439"/>
      <c r="B24" s="440"/>
      <c r="C24" s="827"/>
      <c r="D24" s="827"/>
      <c r="E24" s="445"/>
      <c r="F24" s="441"/>
      <c r="G24" s="446"/>
    </row>
    <row r="25" spans="1:7" ht="12.75">
      <c r="A25" s="439"/>
      <c r="B25" s="440"/>
      <c r="C25" s="827"/>
      <c r="D25" s="827"/>
      <c r="E25" s="445"/>
      <c r="F25" s="441"/>
      <c r="G25" s="446"/>
    </row>
    <row r="26" spans="1:7" ht="12.75">
      <c r="A26" s="439"/>
      <c r="B26" s="440"/>
      <c r="C26" s="827"/>
      <c r="D26" s="827"/>
      <c r="E26" s="445"/>
      <c r="F26" s="441"/>
      <c r="G26" s="446"/>
    </row>
    <row r="27" spans="1:7" ht="12.75">
      <c r="A27" s="439"/>
      <c r="B27" s="440"/>
      <c r="C27" s="827"/>
      <c r="D27" s="827"/>
      <c r="E27" s="445"/>
      <c r="F27" s="441"/>
      <c r="G27" s="446"/>
    </row>
    <row r="28" spans="1:7" ht="12.75">
      <c r="A28" s="439"/>
      <c r="B28" s="440"/>
      <c r="C28" s="827"/>
      <c r="D28" s="827"/>
      <c r="E28" s="445"/>
      <c r="F28" s="441"/>
      <c r="G28" s="446"/>
    </row>
    <row r="29" spans="1:7" ht="12.75">
      <c r="A29" s="439"/>
      <c r="B29" s="440"/>
      <c r="C29" s="827"/>
      <c r="D29" s="827"/>
      <c r="E29" s="445"/>
      <c r="F29" s="441"/>
      <c r="G29" s="446"/>
    </row>
    <row r="30" spans="1:7" ht="12.75">
      <c r="A30" s="439"/>
      <c r="B30" s="440"/>
      <c r="C30" s="827"/>
      <c r="D30" s="827"/>
      <c r="E30" s="445"/>
      <c r="F30" s="441"/>
      <c r="G30" s="446"/>
    </row>
    <row r="31" spans="1:7" ht="12.75">
      <c r="A31" s="439"/>
      <c r="B31" s="440"/>
      <c r="C31" s="827"/>
      <c r="D31" s="827"/>
      <c r="E31" s="445"/>
      <c r="F31" s="441"/>
      <c r="G31" s="446"/>
    </row>
    <row r="32" spans="1:7" ht="12.75">
      <c r="A32" s="439"/>
      <c r="B32" s="440"/>
      <c r="C32" s="827"/>
      <c r="D32" s="827"/>
      <c r="E32" s="445"/>
      <c r="F32" s="441"/>
      <c r="G32" s="446"/>
    </row>
    <row r="33" spans="1:7" ht="12.75">
      <c r="A33" s="439"/>
      <c r="B33" s="440"/>
      <c r="C33" s="827"/>
      <c r="D33" s="827"/>
      <c r="E33" s="445"/>
      <c r="F33" s="441"/>
      <c r="G33" s="446"/>
    </row>
    <row r="34" spans="1:7" ht="12.75">
      <c r="A34" s="439"/>
      <c r="B34" s="440"/>
      <c r="C34" s="827"/>
      <c r="D34" s="827"/>
      <c r="E34" s="445"/>
      <c r="F34" s="441"/>
      <c r="G34" s="446"/>
    </row>
    <row r="35" spans="1:7" ht="12.75">
      <c r="A35" s="439"/>
      <c r="B35" s="440"/>
      <c r="C35" s="827"/>
      <c r="D35" s="827"/>
      <c r="E35" s="445"/>
      <c r="F35" s="441"/>
      <c r="G35" s="446"/>
    </row>
    <row r="36" spans="1:7" ht="12.75">
      <c r="A36" s="439"/>
      <c r="B36" s="440"/>
      <c r="C36" s="827"/>
      <c r="D36" s="827"/>
      <c r="E36" s="445"/>
      <c r="F36" s="441"/>
      <c r="G36" s="446"/>
    </row>
    <row r="37" spans="1:7" ht="12.75">
      <c r="A37" s="439"/>
      <c r="B37" s="440"/>
      <c r="C37" s="827"/>
      <c r="D37" s="827"/>
      <c r="E37" s="445"/>
      <c r="F37" s="441"/>
      <c r="G37" s="446"/>
    </row>
    <row r="38" spans="1:7" ht="12.75">
      <c r="A38" s="439"/>
      <c r="B38" s="440"/>
      <c r="C38" s="827"/>
      <c r="D38" s="827"/>
      <c r="E38" s="445"/>
      <c r="F38" s="441"/>
      <c r="G38" s="446"/>
    </row>
    <row r="39" spans="1:7" ht="12.75">
      <c r="A39" s="439"/>
      <c r="B39" s="440"/>
      <c r="C39" s="827"/>
      <c r="D39" s="827"/>
      <c r="E39" s="445"/>
      <c r="F39" s="441"/>
      <c r="G39" s="446"/>
    </row>
    <row r="40" spans="1:7" ht="18.75" customHeight="1" thickBot="1">
      <c r="A40" s="447"/>
      <c r="B40" s="833" t="s">
        <v>323</v>
      </c>
      <c r="C40" s="834"/>
      <c r="D40" s="834"/>
      <c r="E40" s="834"/>
      <c r="F40" s="834"/>
      <c r="G40" s="448">
        <f>SUM(G10:G39)</f>
        <v>0</v>
      </c>
    </row>
    <row r="41" spans="1:7" ht="17.25" customHeight="1" thickBot="1">
      <c r="A41" s="449"/>
      <c r="B41" s="828" t="s">
        <v>429</v>
      </c>
      <c r="C41" s="828"/>
      <c r="D41" s="828"/>
      <c r="E41" s="828"/>
      <c r="F41" s="829"/>
      <c r="G41" s="450"/>
    </row>
    <row r="42" spans="1:7" ht="13.5" thickBot="1">
      <c r="A42" s="451"/>
      <c r="B42" s="452"/>
      <c r="C42" s="452"/>
      <c r="D42" s="453" t="s">
        <v>324</v>
      </c>
      <c r="E42" s="830" t="str">
        <f>yaziylE(G41)</f>
        <v>00 TL  00 Kr</v>
      </c>
      <c r="F42" s="831"/>
      <c r="G42" s="832"/>
    </row>
    <row r="44" spans="2:7" ht="12.75">
      <c r="B44" s="837">
        <f>BİLGİLER!I17</f>
        <v>42028</v>
      </c>
      <c r="C44" s="838"/>
      <c r="D44" s="837">
        <f>B44</f>
        <v>42028</v>
      </c>
      <c r="E44" s="838"/>
      <c r="F44" s="454">
        <f>D44</f>
        <v>42028</v>
      </c>
      <c r="G44" s="430"/>
    </row>
    <row r="45" spans="2:6" ht="12.75">
      <c r="B45" s="835" t="s">
        <v>325</v>
      </c>
      <c r="C45" s="835"/>
      <c r="D45" s="836" t="s">
        <v>325</v>
      </c>
      <c r="E45" s="836"/>
      <c r="F45" s="457" t="s">
        <v>326</v>
      </c>
    </row>
    <row r="46" spans="2:6" ht="12.75">
      <c r="B46" s="455"/>
      <c r="C46" s="455"/>
      <c r="D46" s="456"/>
      <c r="E46" s="456"/>
      <c r="F46" s="457"/>
    </row>
    <row r="47" spans="2:6" ht="12.75">
      <c r="B47" s="455"/>
      <c r="C47" s="455"/>
      <c r="D47" s="456"/>
      <c r="E47" s="456"/>
      <c r="F47" s="457"/>
    </row>
    <row r="48" spans="2:6" ht="12.75">
      <c r="B48" s="455"/>
      <c r="C48" s="455"/>
      <c r="D48" s="456"/>
      <c r="E48" s="456"/>
      <c r="F48" s="457"/>
    </row>
    <row r="49" spans="2:6" ht="12.75">
      <c r="B49" s="835" t="s">
        <v>327</v>
      </c>
      <c r="C49" s="835"/>
      <c r="D49" s="836" t="s">
        <v>101</v>
      </c>
      <c r="E49" s="836"/>
      <c r="F49" s="457" t="s">
        <v>102</v>
      </c>
    </row>
    <row r="50" spans="2:6" ht="12.75">
      <c r="B50" s="822" t="str">
        <f>BİLGİLER!B25</f>
        <v>………………..</v>
      </c>
      <c r="C50" s="823"/>
      <c r="D50" s="824" t="str">
        <f>BİLGİLER!B26</f>
        <v>…………………….</v>
      </c>
      <c r="E50" s="825"/>
      <c r="F50" s="458" t="str">
        <f>BİLGİLER!B31</f>
        <v>İbrahim ÖZKURT</v>
      </c>
    </row>
    <row r="51" spans="2:7" ht="12.75" customHeight="1">
      <c r="B51" s="826" t="s">
        <v>328</v>
      </c>
      <c r="C51" s="826"/>
      <c r="D51" s="826" t="s">
        <v>329</v>
      </c>
      <c r="E51" s="826"/>
      <c r="F51" s="459" t="s">
        <v>329</v>
      </c>
      <c r="G51" s="460"/>
    </row>
    <row r="52" ht="12.75">
      <c r="A52" s="461" t="s">
        <v>330</v>
      </c>
    </row>
    <row r="54" ht="12.75">
      <c r="G54" s="663" t="str">
        <f>CONCATENATE(MENÜ!I23,"-",MENÜ!J23)</f>
        <v>Sürüm No:-2015-1</v>
      </c>
    </row>
  </sheetData>
  <sheetProtection sheet="1" objects="1" scenarios="1"/>
  <mergeCells count="55">
    <mergeCell ref="A1:G1"/>
    <mergeCell ref="A3:C3"/>
    <mergeCell ref="D3:E3"/>
    <mergeCell ref="A4:C4"/>
    <mergeCell ref="D4:E4"/>
    <mergeCell ref="A6:C6"/>
    <mergeCell ref="D6:E6"/>
    <mergeCell ref="A7:D7"/>
    <mergeCell ref="C8:D8"/>
    <mergeCell ref="A5:C5"/>
    <mergeCell ref="D5:E5"/>
    <mergeCell ref="C15:D15"/>
    <mergeCell ref="C16:D16"/>
    <mergeCell ref="C33:D33"/>
    <mergeCell ref="C9:D9"/>
    <mergeCell ref="C10:D10"/>
    <mergeCell ref="C11:D11"/>
    <mergeCell ref="C12:D12"/>
    <mergeCell ref="C30:D30"/>
    <mergeCell ref="C31:D31"/>
    <mergeCell ref="C32:D32"/>
    <mergeCell ref="C21:D21"/>
    <mergeCell ref="C22:D22"/>
    <mergeCell ref="B44:C44"/>
    <mergeCell ref="D44:E44"/>
    <mergeCell ref="B45:C45"/>
    <mergeCell ref="D45:E45"/>
    <mergeCell ref="C13:D13"/>
    <mergeCell ref="C14:D14"/>
    <mergeCell ref="C27:D27"/>
    <mergeCell ref="C28:D28"/>
    <mergeCell ref="C17:D17"/>
    <mergeCell ref="C18:D18"/>
    <mergeCell ref="C19:D19"/>
    <mergeCell ref="C20:D20"/>
    <mergeCell ref="C23:D23"/>
    <mergeCell ref="C24:D24"/>
    <mergeCell ref="C34:D34"/>
    <mergeCell ref="C29:D29"/>
    <mergeCell ref="B50:C50"/>
    <mergeCell ref="D50:E50"/>
    <mergeCell ref="B51:C51"/>
    <mergeCell ref="D51:E51"/>
    <mergeCell ref="C25:D25"/>
    <mergeCell ref="C26:D26"/>
    <mergeCell ref="B41:F41"/>
    <mergeCell ref="E42:G42"/>
    <mergeCell ref="C39:D39"/>
    <mergeCell ref="B40:F40"/>
    <mergeCell ref="C37:D37"/>
    <mergeCell ref="C38:D38"/>
    <mergeCell ref="C35:D35"/>
    <mergeCell ref="C36:D36"/>
    <mergeCell ref="B49:C49"/>
    <mergeCell ref="D49:E49"/>
  </mergeCells>
  <printOptions horizontalCentered="1"/>
  <pageMargins left="0.3937007874015748" right="0.3937007874015748" top="0.5905511811023623" bottom="0.5905511811023623" header="0.5118110236220472" footer="0.5118110236220472"/>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ayfa9">
    <tabColor indexed="11"/>
  </sheetPr>
  <dimension ref="A1:AK122"/>
  <sheetViews>
    <sheetView showGridLines="0" zoomScale="90" zoomScaleNormal="90" zoomScalePageLayoutView="0" workbookViewId="0" topLeftCell="A3">
      <selection activeCell="A3" sqref="A3"/>
    </sheetView>
  </sheetViews>
  <sheetFormatPr defaultColWidth="9.140625" defaultRowHeight="12.75"/>
  <cols>
    <col min="1" max="1" width="6.7109375" style="22" customWidth="1"/>
    <col min="2" max="2" width="7.00390625" style="22" customWidth="1"/>
    <col min="3" max="4" width="3.7109375" style="22" customWidth="1"/>
    <col min="5" max="5" width="4.28125" style="22" customWidth="1"/>
    <col min="6" max="10" width="3.7109375" style="22" customWidth="1"/>
    <col min="11" max="11" width="3.57421875" style="22" customWidth="1"/>
    <col min="12" max="12" width="3.140625" style="22" customWidth="1"/>
    <col min="13" max="13" width="3.7109375" style="22" customWidth="1"/>
    <col min="14" max="14" width="4.57421875" style="22" customWidth="1"/>
    <col min="15" max="15" width="3.7109375" style="22" customWidth="1"/>
    <col min="16" max="16" width="4.00390625" style="22" customWidth="1"/>
    <col min="17" max="17" width="4.28125" style="22" hidden="1" customWidth="1"/>
    <col min="18" max="18" width="10.140625" style="22" customWidth="1"/>
    <col min="19" max="19" width="3.8515625" style="22" customWidth="1"/>
    <col min="20" max="20" width="10.8515625" style="22" customWidth="1"/>
    <col min="21" max="21" width="3.7109375" style="22" customWidth="1"/>
    <col min="22" max="22" width="35.57421875" style="57" customWidth="1"/>
    <col min="23" max="16384" width="9.140625" style="22" customWidth="1"/>
  </cols>
  <sheetData>
    <row r="1" spans="22:24" ht="3.75" customHeight="1" hidden="1">
      <c r="V1" s="60" t="e">
        <f>#REF!</f>
        <v>#REF!</v>
      </c>
      <c r="W1" s="60">
        <f>X1</f>
        <v>2</v>
      </c>
      <c r="X1" s="60">
        <v>2</v>
      </c>
    </row>
    <row r="2" spans="1:24" ht="33" customHeight="1" hidden="1">
      <c r="A2" s="199"/>
      <c r="B2" s="199"/>
      <c r="C2" s="199"/>
      <c r="D2" s="199"/>
      <c r="E2" s="199"/>
      <c r="F2" s="199"/>
      <c r="G2" s="199"/>
      <c r="H2" s="199"/>
      <c r="I2" s="199"/>
      <c r="J2" s="199"/>
      <c r="K2" s="199"/>
      <c r="L2" s="199"/>
      <c r="M2" s="199"/>
      <c r="N2" s="199"/>
      <c r="O2" s="199"/>
      <c r="P2" s="199"/>
      <c r="Q2" s="199"/>
      <c r="R2" s="199"/>
      <c r="S2" s="199"/>
      <c r="T2" s="199"/>
      <c r="U2" s="199"/>
      <c r="V2" s="200"/>
      <c r="W2" s="60"/>
      <c r="X2" s="60"/>
    </row>
    <row r="3" spans="1:22" ht="26.25">
      <c r="A3" s="62" t="s">
        <v>105</v>
      </c>
      <c r="B3" s="62"/>
      <c r="C3" s="62"/>
      <c r="D3" s="62"/>
      <c r="E3" s="62"/>
      <c r="F3" s="62"/>
      <c r="G3" s="62"/>
      <c r="H3" s="62"/>
      <c r="I3" s="62"/>
      <c r="J3" s="62"/>
      <c r="K3" s="62"/>
      <c r="L3" s="62"/>
      <c r="M3" s="62"/>
      <c r="N3" s="62"/>
      <c r="O3" s="62"/>
      <c r="P3" s="62"/>
      <c r="Q3" s="62"/>
      <c r="R3" s="62"/>
      <c r="S3" s="62"/>
      <c r="T3" s="62"/>
      <c r="U3" s="62"/>
      <c r="V3" s="62"/>
    </row>
    <row r="4" spans="1:22" ht="12.75" customHeight="1" thickBot="1">
      <c r="A4" s="62"/>
      <c r="B4" s="62"/>
      <c r="C4" s="62"/>
      <c r="D4" s="62"/>
      <c r="E4" s="62"/>
      <c r="F4" s="62"/>
      <c r="G4" s="62"/>
      <c r="H4" s="62"/>
      <c r="I4" s="62"/>
      <c r="J4" s="62"/>
      <c r="K4" s="62"/>
      <c r="L4" s="62"/>
      <c r="M4" s="62"/>
      <c r="N4" s="62"/>
      <c r="O4" s="62"/>
      <c r="P4" s="62"/>
      <c r="Q4" s="62"/>
      <c r="R4" s="62"/>
      <c r="S4" s="62"/>
      <c r="T4" s="62"/>
      <c r="U4" s="62"/>
      <c r="V4" s="62"/>
    </row>
    <row r="5" spans="1:22" s="25" customFormat="1" ht="15" thickBot="1">
      <c r="A5" s="953" t="s">
        <v>89</v>
      </c>
      <c r="B5" s="954"/>
      <c r="C5" s="979">
        <f>BİLGİLER!B3</f>
        <v>60103</v>
      </c>
      <c r="D5" s="980"/>
      <c r="E5" s="980"/>
      <c r="F5" s="980"/>
      <c r="G5" s="980"/>
      <c r="H5" s="980"/>
      <c r="I5" s="980"/>
      <c r="J5" s="981"/>
      <c r="K5" s="23"/>
      <c r="L5" s="23"/>
      <c r="M5" s="23"/>
      <c r="N5" s="23"/>
      <c r="O5" s="23"/>
      <c r="P5" s="23"/>
      <c r="Q5" s="23"/>
      <c r="R5" s="23"/>
      <c r="S5" s="24"/>
      <c r="T5" s="131"/>
      <c r="U5" s="131"/>
      <c r="V5" s="261"/>
    </row>
    <row r="6" spans="1:22" s="25" customFormat="1" ht="15" thickBot="1">
      <c r="A6" s="953" t="s">
        <v>90</v>
      </c>
      <c r="B6" s="954"/>
      <c r="C6" s="982" t="str">
        <f>BİLGİLER!B4</f>
        <v>Erbaa Malmüdürlüğü</v>
      </c>
      <c r="D6" s="983"/>
      <c r="E6" s="983"/>
      <c r="F6" s="983"/>
      <c r="G6" s="983"/>
      <c r="H6" s="983"/>
      <c r="I6" s="983"/>
      <c r="J6" s="984"/>
      <c r="K6" s="1013" t="s">
        <v>40</v>
      </c>
      <c r="L6" s="1014"/>
      <c r="M6" s="1014"/>
      <c r="N6" s="1014"/>
      <c r="O6" s="1015"/>
      <c r="P6" s="933">
        <f>BİLGİLER!B5</f>
        <v>2015</v>
      </c>
      <c r="Q6" s="934"/>
      <c r="R6" s="935"/>
      <c r="S6" s="936" t="s">
        <v>41</v>
      </c>
      <c r="T6" s="925" t="s">
        <v>42</v>
      </c>
      <c r="U6" s="926"/>
      <c r="V6" s="251" t="str">
        <f>IF(BİLGİLER!I11="Kişiye",LİSTE!F2,BİLGİLER!B8)</f>
        <v>Behçet Yayıkçı1</v>
      </c>
    </row>
    <row r="7" spans="1:22" s="25" customFormat="1" ht="15" thickBot="1">
      <c r="A7" s="1022" t="s">
        <v>43</v>
      </c>
      <c r="B7" s="1023"/>
      <c r="C7" s="26">
        <v>1</v>
      </c>
      <c r="D7" s="27">
        <v>2</v>
      </c>
      <c r="E7" s="1003" t="s">
        <v>4</v>
      </c>
      <c r="F7" s="1004"/>
      <c r="G7" s="888" t="s">
        <v>1</v>
      </c>
      <c r="H7" s="885"/>
      <c r="I7" s="885"/>
      <c r="J7" s="1005"/>
      <c r="K7" s="950" t="s">
        <v>0</v>
      </c>
      <c r="L7" s="951"/>
      <c r="M7" s="951"/>
      <c r="N7" s="951"/>
      <c r="O7" s="952"/>
      <c r="P7" s="1029">
        <f>BİLGİLER!I17</f>
        <v>42028</v>
      </c>
      <c r="Q7" s="1030"/>
      <c r="R7" s="1031"/>
      <c r="S7" s="937"/>
      <c r="T7" s="927" t="s">
        <v>44</v>
      </c>
      <c r="U7" s="928"/>
      <c r="V7" s="252">
        <f>IF(BİLGİLER!I11="Kişiye",LİSTE!B2,BİLGİLER!B14)</f>
        <v>12345678901</v>
      </c>
    </row>
    <row r="8" spans="1:22" s="25" customFormat="1" ht="15" thickBot="1">
      <c r="A8" s="1024"/>
      <c r="B8" s="1025"/>
      <c r="C8" s="132" t="str">
        <f>C15</f>
        <v>13</v>
      </c>
      <c r="D8" s="132" t="str">
        <f>D15</f>
        <v>01</v>
      </c>
      <c r="E8" s="1016">
        <f>ANAKOD!C3</f>
        <v>285</v>
      </c>
      <c r="F8" s="1017"/>
      <c r="G8" s="1006"/>
      <c r="H8" s="1007"/>
      <c r="I8" s="1007"/>
      <c r="J8" s="1008"/>
      <c r="K8" s="1026" t="s">
        <v>45</v>
      </c>
      <c r="L8" s="1027"/>
      <c r="M8" s="1027"/>
      <c r="N8" s="1027"/>
      <c r="O8" s="1028"/>
      <c r="P8" s="994"/>
      <c r="Q8" s="995"/>
      <c r="R8" s="996"/>
      <c r="S8" s="937"/>
      <c r="T8" s="929" t="s">
        <v>46</v>
      </c>
      <c r="U8" s="930"/>
      <c r="V8" s="252" t="str">
        <f>IF(BİLGİLER!I11="Kişiye",LİSTE!C2,BİLGİLER!B15)</f>
        <v>Akbank Erbaa Şubesi</v>
      </c>
    </row>
    <row r="9" spans="1:22" s="25" customFormat="1" ht="15" thickBot="1">
      <c r="A9" s="953" t="s">
        <v>47</v>
      </c>
      <c r="B9" s="1018"/>
      <c r="C9" s="1019" t="str">
        <f>BİLGİLER!B6</f>
        <v>İlçe Millî Eğitim Müdürlüğü</v>
      </c>
      <c r="D9" s="1020"/>
      <c r="E9" s="1020"/>
      <c r="F9" s="1020"/>
      <c r="G9" s="1020"/>
      <c r="H9" s="1020"/>
      <c r="I9" s="1020"/>
      <c r="J9" s="1020"/>
      <c r="K9" s="1020"/>
      <c r="L9" s="1020"/>
      <c r="M9" s="1020"/>
      <c r="N9" s="1020"/>
      <c r="O9" s="1020"/>
      <c r="P9" s="1020"/>
      <c r="Q9" s="1020"/>
      <c r="R9" s="1021"/>
      <c r="S9" s="937"/>
      <c r="T9" s="929" t="s">
        <v>48</v>
      </c>
      <c r="U9" s="930"/>
      <c r="V9" s="252" t="str">
        <f>IF(BİLGİLER!I11="Kişiye",LİSTE!D2,BİLGİLER!B16)</f>
        <v>TR123456789012345678901234</v>
      </c>
    </row>
    <row r="10" spans="1:22" s="25" customFormat="1" ht="15" thickBot="1">
      <c r="A10" s="953" t="s">
        <v>49</v>
      </c>
      <c r="B10" s="954"/>
      <c r="C10" s="985" t="str">
        <f>CONCATENATE(BİLGİLER!B10,"-",BİLGİLER!B8," (",BİLGİLER!B9,")")</f>
        <v>Genel Ortaöğretim Okulları-………. Anadolu Lisesi (511)</v>
      </c>
      <c r="D10" s="986"/>
      <c r="E10" s="986"/>
      <c r="F10" s="986"/>
      <c r="G10" s="986"/>
      <c r="H10" s="986"/>
      <c r="I10" s="986"/>
      <c r="J10" s="986"/>
      <c r="K10" s="986"/>
      <c r="L10" s="986"/>
      <c r="M10" s="986"/>
      <c r="N10" s="986"/>
      <c r="O10" s="986"/>
      <c r="P10" s="986"/>
      <c r="Q10" s="986"/>
      <c r="R10" s="987"/>
      <c r="S10" s="938"/>
      <c r="T10" s="931" t="s">
        <v>50</v>
      </c>
      <c r="U10" s="932"/>
      <c r="V10" s="396" t="str">
        <f>BİLGİLER!B17</f>
        <v>Yozgat</v>
      </c>
    </row>
    <row r="11" spans="1:22" ht="13.5" thickBot="1">
      <c r="A11" s="80"/>
      <c r="B11" s="80"/>
      <c r="C11" s="80"/>
      <c r="D11" s="80"/>
      <c r="E11" s="80"/>
      <c r="F11" s="80"/>
      <c r="G11" s="133"/>
      <c r="H11" s="133"/>
      <c r="I11" s="133"/>
      <c r="J11" s="133"/>
      <c r="K11" s="133"/>
      <c r="L11" s="133"/>
      <c r="M11" s="133"/>
      <c r="N11" s="133"/>
      <c r="O11" s="133"/>
      <c r="P11" s="133"/>
      <c r="Q11" s="133"/>
      <c r="R11" s="133"/>
      <c r="S11" s="133"/>
      <c r="T11" s="133"/>
      <c r="U11" s="133"/>
      <c r="V11" s="134"/>
    </row>
    <row r="12" spans="1:22" ht="13.5" thickBot="1">
      <c r="A12" s="977"/>
      <c r="B12" s="978"/>
      <c r="C12" s="988" t="s">
        <v>51</v>
      </c>
      <c r="D12" s="989"/>
      <c r="E12" s="989"/>
      <c r="F12" s="990"/>
      <c r="G12" s="967" t="s">
        <v>52</v>
      </c>
      <c r="H12" s="968"/>
      <c r="I12" s="968"/>
      <c r="J12" s="969"/>
      <c r="K12" s="1001" t="s">
        <v>53</v>
      </c>
      <c r="L12" s="1002"/>
      <c r="M12" s="959" t="s">
        <v>91</v>
      </c>
      <c r="N12" s="960"/>
      <c r="O12" s="960"/>
      <c r="P12" s="960"/>
      <c r="Q12" s="961"/>
      <c r="R12" s="962" t="s">
        <v>54</v>
      </c>
      <c r="S12" s="963"/>
      <c r="T12" s="963"/>
      <c r="U12" s="964"/>
      <c r="V12" s="135"/>
    </row>
    <row r="13" spans="1:22" ht="13.5" thickBot="1">
      <c r="A13" s="975" t="s">
        <v>55</v>
      </c>
      <c r="B13" s="976"/>
      <c r="C13" s="991"/>
      <c r="D13" s="992"/>
      <c r="E13" s="992"/>
      <c r="F13" s="993"/>
      <c r="G13" s="970"/>
      <c r="H13" s="971"/>
      <c r="I13" s="971"/>
      <c r="J13" s="972"/>
      <c r="K13" s="999" t="s">
        <v>5</v>
      </c>
      <c r="L13" s="1000"/>
      <c r="M13" s="504" t="s">
        <v>92</v>
      </c>
      <c r="N13" s="29"/>
      <c r="O13" s="29"/>
      <c r="P13" s="29"/>
      <c r="Q13" s="248"/>
      <c r="R13" s="957" t="s">
        <v>56</v>
      </c>
      <c r="S13" s="958"/>
      <c r="T13" s="957" t="s">
        <v>57</v>
      </c>
      <c r="U13" s="958"/>
      <c r="V13" s="30" t="s">
        <v>58</v>
      </c>
    </row>
    <row r="14" spans="1:22" ht="13.5" thickBot="1">
      <c r="A14" s="997"/>
      <c r="B14" s="998"/>
      <c r="C14" s="486">
        <v>1</v>
      </c>
      <c r="D14" s="487">
        <v>2</v>
      </c>
      <c r="E14" s="487">
        <v>3</v>
      </c>
      <c r="F14" s="488">
        <v>4</v>
      </c>
      <c r="G14" s="486">
        <v>1</v>
      </c>
      <c r="H14" s="487">
        <v>2</v>
      </c>
      <c r="I14" s="487">
        <v>3</v>
      </c>
      <c r="J14" s="488">
        <v>4</v>
      </c>
      <c r="K14" s="1009">
        <v>1</v>
      </c>
      <c r="L14" s="1010"/>
      <c r="M14" s="505">
        <v>1</v>
      </c>
      <c r="N14" s="489">
        <v>2</v>
      </c>
      <c r="O14" s="489">
        <v>3</v>
      </c>
      <c r="P14" s="489">
        <v>4</v>
      </c>
      <c r="Q14" s="245">
        <v>5</v>
      </c>
      <c r="R14" s="247" t="s">
        <v>111</v>
      </c>
      <c r="S14" s="356" t="s">
        <v>112</v>
      </c>
      <c r="T14" s="345" t="s">
        <v>111</v>
      </c>
      <c r="U14" s="346" t="s">
        <v>112</v>
      </c>
      <c r="V14" s="136"/>
    </row>
    <row r="15" spans="1:22" ht="15">
      <c r="A15" s="973">
        <v>630</v>
      </c>
      <c r="B15" s="974"/>
      <c r="C15" s="497" t="str">
        <f>BİLGİLER!I3</f>
        <v>13</v>
      </c>
      <c r="D15" s="490" t="str">
        <f>BİLGİLER!J3</f>
        <v>01</v>
      </c>
      <c r="E15" s="490" t="str">
        <f>BİLGİLER!K3</f>
        <v>32</v>
      </c>
      <c r="F15" s="498" t="str">
        <f>BİLGİLER!L3</f>
        <v>62</v>
      </c>
      <c r="G15" s="497">
        <f>BİLGİLER!I4</f>
        <v>9</v>
      </c>
      <c r="H15" s="491">
        <f>BİLGİLER!J4</f>
        <v>2</v>
      </c>
      <c r="I15" s="491">
        <f>BİLGİLER!K4</f>
        <v>1</v>
      </c>
      <c r="J15" s="498" t="str">
        <f>BİLGİLER!L4</f>
        <v>00</v>
      </c>
      <c r="K15" s="1011">
        <f>BİLGİLER!I5</f>
        <v>1</v>
      </c>
      <c r="L15" s="1012"/>
      <c r="M15" s="495" t="str">
        <f>BİLGİLER!I6</f>
        <v>01</v>
      </c>
      <c r="N15" s="490">
        <f>BİLGİLER!J6</f>
        <v>1</v>
      </c>
      <c r="O15" s="490">
        <f>BİLGİLER!K6</f>
        <v>4</v>
      </c>
      <c r="P15" s="490">
        <f>BİLGİLER!L6</f>
        <v>1</v>
      </c>
      <c r="Q15" s="77"/>
      <c r="R15" s="965">
        <v>228.72000000000003</v>
      </c>
      <c r="S15" s="966"/>
      <c r="T15" s="955"/>
      <c r="U15" s="956"/>
      <c r="V15" s="246" t="str">
        <f>BİLGİLER!I10</f>
        <v>Sosyal Haklar </v>
      </c>
    </row>
    <row r="16" spans="1:22" ht="15" hidden="1">
      <c r="A16" s="851"/>
      <c r="B16" s="852"/>
      <c r="C16" s="137"/>
      <c r="D16" s="138"/>
      <c r="E16" s="138"/>
      <c r="F16" s="139"/>
      <c r="G16" s="137"/>
      <c r="H16" s="463"/>
      <c r="I16" s="463"/>
      <c r="J16" s="139"/>
      <c r="K16" s="946"/>
      <c r="L16" s="947"/>
      <c r="M16" s="506"/>
      <c r="N16" s="492"/>
      <c r="O16" s="492"/>
      <c r="P16" s="492"/>
      <c r="Q16" s="140"/>
      <c r="R16" s="899"/>
      <c r="S16" s="939"/>
      <c r="T16" s="943">
        <v>0</v>
      </c>
      <c r="U16" s="902"/>
      <c r="V16" s="357"/>
    </row>
    <row r="17" spans="1:22" ht="15" hidden="1">
      <c r="A17" s="851"/>
      <c r="B17" s="852"/>
      <c r="C17" s="137"/>
      <c r="D17" s="138"/>
      <c r="E17" s="138"/>
      <c r="F17" s="139"/>
      <c r="G17" s="137"/>
      <c r="H17" s="463"/>
      <c r="I17" s="463"/>
      <c r="J17" s="139"/>
      <c r="K17" s="946"/>
      <c r="L17" s="947"/>
      <c r="M17" s="506"/>
      <c r="N17" s="492"/>
      <c r="O17" s="492"/>
      <c r="P17" s="492"/>
      <c r="Q17" s="140"/>
      <c r="R17" s="899"/>
      <c r="S17" s="939"/>
      <c r="T17" s="943">
        <v>0</v>
      </c>
      <c r="U17" s="902"/>
      <c r="V17" s="357"/>
    </row>
    <row r="18" spans="1:22" ht="15">
      <c r="A18" s="851">
        <v>325</v>
      </c>
      <c r="B18" s="852"/>
      <c r="C18" s="141" t="str">
        <f>C15</f>
        <v>13</v>
      </c>
      <c r="D18" s="142" t="str">
        <f aca="true" t="shared" si="0" ref="D18:J18">D15</f>
        <v>01</v>
      </c>
      <c r="E18" s="142" t="str">
        <f t="shared" si="0"/>
        <v>32</v>
      </c>
      <c r="F18" s="143" t="str">
        <f t="shared" si="0"/>
        <v>62</v>
      </c>
      <c r="G18" s="141">
        <f t="shared" si="0"/>
        <v>9</v>
      </c>
      <c r="H18" s="463">
        <f t="shared" si="0"/>
        <v>2</v>
      </c>
      <c r="I18" s="463">
        <f t="shared" si="0"/>
        <v>1</v>
      </c>
      <c r="J18" s="143" t="str">
        <f t="shared" si="0"/>
        <v>00</v>
      </c>
      <c r="K18" s="946">
        <f>K15</f>
        <v>1</v>
      </c>
      <c r="L18" s="947"/>
      <c r="M18" s="507">
        <f>BİLGİLER!I8</f>
        <v>1</v>
      </c>
      <c r="N18" s="493">
        <f>BİLGİLER!J8</f>
        <v>12</v>
      </c>
      <c r="O18" s="493">
        <f>BİLGİLER!K8</f>
        <v>2</v>
      </c>
      <c r="P18" s="493">
        <f>BİLGİLER!L8</f>
        <v>0</v>
      </c>
      <c r="Q18" s="140"/>
      <c r="R18" s="899"/>
      <c r="S18" s="939"/>
      <c r="T18" s="901">
        <v>228.72000000000003</v>
      </c>
      <c r="U18" s="902"/>
      <c r="V18" s="358" t="s">
        <v>365</v>
      </c>
    </row>
    <row r="19" spans="1:22" ht="15">
      <c r="A19" s="851"/>
      <c r="B19" s="852"/>
      <c r="C19" s="137"/>
      <c r="D19" s="138"/>
      <c r="E19" s="138"/>
      <c r="F19" s="139"/>
      <c r="G19" s="137"/>
      <c r="H19" s="463"/>
      <c r="I19" s="463"/>
      <c r="J19" s="139"/>
      <c r="K19" s="946"/>
      <c r="L19" s="947"/>
      <c r="M19" s="496"/>
      <c r="N19" s="142"/>
      <c r="O19" s="142"/>
      <c r="P19" s="142"/>
      <c r="Q19" s="140"/>
      <c r="R19" s="899"/>
      <c r="S19" s="939"/>
      <c r="T19" s="899"/>
      <c r="U19" s="900"/>
      <c r="V19" s="144"/>
    </row>
    <row r="20" spans="1:22" ht="15">
      <c r="A20" s="851">
        <v>830</v>
      </c>
      <c r="B20" s="852"/>
      <c r="C20" s="499" t="str">
        <f aca="true" t="shared" si="1" ref="C20:K20">C15</f>
        <v>13</v>
      </c>
      <c r="D20" s="494" t="str">
        <f t="shared" si="1"/>
        <v>01</v>
      </c>
      <c r="E20" s="494" t="str">
        <f t="shared" si="1"/>
        <v>32</v>
      </c>
      <c r="F20" s="500" t="str">
        <f t="shared" si="1"/>
        <v>62</v>
      </c>
      <c r="G20" s="141">
        <f t="shared" si="1"/>
        <v>9</v>
      </c>
      <c r="H20" s="463">
        <f t="shared" si="1"/>
        <v>2</v>
      </c>
      <c r="I20" s="463">
        <f t="shared" si="1"/>
        <v>1</v>
      </c>
      <c r="J20" s="143" t="str">
        <f t="shared" si="1"/>
        <v>00</v>
      </c>
      <c r="K20" s="946">
        <f t="shared" si="1"/>
        <v>1</v>
      </c>
      <c r="L20" s="947"/>
      <c r="M20" s="496" t="str">
        <f>M15</f>
        <v>01</v>
      </c>
      <c r="N20" s="142">
        <f>N15</f>
        <v>1</v>
      </c>
      <c r="O20" s="142">
        <f>O15</f>
        <v>4</v>
      </c>
      <c r="P20" s="142">
        <f>P15</f>
        <v>1</v>
      </c>
      <c r="Q20" s="140"/>
      <c r="R20" s="901">
        <f>NAKİT!R15</f>
        <v>228.72000000000003</v>
      </c>
      <c r="S20" s="945"/>
      <c r="T20" s="948"/>
      <c r="U20" s="949"/>
      <c r="V20" s="359" t="str">
        <f>NAKİT!V15</f>
        <v>Sosyal Haklar </v>
      </c>
    </row>
    <row r="21" spans="1:22" ht="15">
      <c r="A21" s="851">
        <v>835</v>
      </c>
      <c r="B21" s="852"/>
      <c r="C21" s="141" t="str">
        <f>C15</f>
        <v>13</v>
      </c>
      <c r="D21" s="142" t="str">
        <f aca="true" t="shared" si="2" ref="D21:J21">D15</f>
        <v>01</v>
      </c>
      <c r="E21" s="142" t="str">
        <f t="shared" si="2"/>
        <v>32</v>
      </c>
      <c r="F21" s="143" t="str">
        <f t="shared" si="2"/>
        <v>62</v>
      </c>
      <c r="G21" s="141">
        <f t="shared" si="2"/>
        <v>9</v>
      </c>
      <c r="H21" s="142">
        <f t="shared" si="2"/>
        <v>2</v>
      </c>
      <c r="I21" s="142">
        <f t="shared" si="2"/>
        <v>1</v>
      </c>
      <c r="J21" s="143" t="str">
        <f t="shared" si="2"/>
        <v>00</v>
      </c>
      <c r="K21" s="946">
        <f>K15</f>
        <v>1</v>
      </c>
      <c r="L21" s="947"/>
      <c r="M21" s="496">
        <v>0</v>
      </c>
      <c r="N21" s="142">
        <v>0</v>
      </c>
      <c r="O21" s="142">
        <v>0</v>
      </c>
      <c r="P21" s="142">
        <v>0</v>
      </c>
      <c r="Q21" s="140"/>
      <c r="R21" s="901"/>
      <c r="S21" s="945"/>
      <c r="T21" s="901">
        <f>NAKİT!R15</f>
        <v>228.72000000000003</v>
      </c>
      <c r="U21" s="902"/>
      <c r="V21" s="357" t="s">
        <v>70</v>
      </c>
    </row>
    <row r="22" spans="1:22" ht="15">
      <c r="A22" s="851"/>
      <c r="B22" s="852"/>
      <c r="C22" s="137"/>
      <c r="D22" s="138"/>
      <c r="E22" s="138"/>
      <c r="F22" s="139"/>
      <c r="G22" s="137"/>
      <c r="H22" s="463"/>
      <c r="I22" s="463"/>
      <c r="J22" s="139"/>
      <c r="K22" s="946"/>
      <c r="L22" s="947"/>
      <c r="M22" s="496"/>
      <c r="N22" s="142"/>
      <c r="O22" s="142"/>
      <c r="P22" s="142"/>
      <c r="Q22" s="140"/>
      <c r="R22" s="901"/>
      <c r="S22" s="945"/>
      <c r="T22" s="901"/>
      <c r="U22" s="902"/>
      <c r="V22" s="360"/>
    </row>
    <row r="23" spans="1:22" ht="15">
      <c r="A23" s="851"/>
      <c r="B23" s="852"/>
      <c r="C23" s="137"/>
      <c r="D23" s="138"/>
      <c r="E23" s="138"/>
      <c r="F23" s="139"/>
      <c r="G23" s="137"/>
      <c r="H23" s="463"/>
      <c r="I23" s="463"/>
      <c r="J23" s="139"/>
      <c r="K23" s="946"/>
      <c r="L23" s="947"/>
      <c r="M23" s="496"/>
      <c r="N23" s="142"/>
      <c r="O23" s="142"/>
      <c r="P23" s="142"/>
      <c r="Q23" s="140"/>
      <c r="R23" s="901"/>
      <c r="S23" s="945"/>
      <c r="T23" s="901"/>
      <c r="U23" s="902"/>
      <c r="V23" s="357"/>
    </row>
    <row r="24" spans="1:23" ht="15">
      <c r="A24" s="1044"/>
      <c r="B24" s="852"/>
      <c r="C24" s="137"/>
      <c r="D24" s="138"/>
      <c r="E24" s="138"/>
      <c r="F24" s="139"/>
      <c r="G24" s="137"/>
      <c r="H24" s="463"/>
      <c r="I24" s="463"/>
      <c r="J24" s="139"/>
      <c r="K24" s="851"/>
      <c r="L24" s="942"/>
      <c r="M24" s="496"/>
      <c r="N24" s="142"/>
      <c r="O24" s="142"/>
      <c r="P24" s="143"/>
      <c r="Q24" s="140"/>
      <c r="R24" s="944"/>
      <c r="S24" s="945"/>
      <c r="T24" s="1084"/>
      <c r="U24" s="1085"/>
      <c r="V24" s="63"/>
      <c r="W24"/>
    </row>
    <row r="25" spans="1:23" ht="15">
      <c r="A25" s="851"/>
      <c r="B25" s="852"/>
      <c r="C25" s="137"/>
      <c r="D25" s="138"/>
      <c r="E25" s="138"/>
      <c r="F25" s="139"/>
      <c r="G25" s="137"/>
      <c r="H25" s="138"/>
      <c r="I25" s="138"/>
      <c r="J25" s="139"/>
      <c r="K25" s="851"/>
      <c r="L25" s="942"/>
      <c r="M25" s="496"/>
      <c r="N25" s="142"/>
      <c r="O25" s="142"/>
      <c r="P25" s="143"/>
      <c r="Q25" s="140"/>
      <c r="R25" s="1084"/>
      <c r="S25" s="1086"/>
      <c r="T25" s="1087"/>
      <c r="U25" s="1088"/>
      <c r="V25" s="63"/>
      <c r="W25"/>
    </row>
    <row r="26" spans="1:22" ht="15">
      <c r="A26" s="851"/>
      <c r="B26" s="852"/>
      <c r="C26" s="137"/>
      <c r="D26" s="138"/>
      <c r="E26" s="138"/>
      <c r="F26" s="139"/>
      <c r="G26" s="137"/>
      <c r="H26" s="138"/>
      <c r="I26" s="138"/>
      <c r="J26" s="139"/>
      <c r="K26" s="851"/>
      <c r="L26" s="942"/>
      <c r="M26" s="496"/>
      <c r="N26" s="142"/>
      <c r="O26" s="142"/>
      <c r="P26" s="143"/>
      <c r="Q26" s="140"/>
      <c r="R26" s="899"/>
      <c r="S26" s="939"/>
      <c r="T26" s="899"/>
      <c r="U26" s="900"/>
      <c r="V26" s="63"/>
    </row>
    <row r="27" spans="1:22" ht="15">
      <c r="A27" s="851"/>
      <c r="B27" s="852"/>
      <c r="C27" s="137"/>
      <c r="D27" s="138"/>
      <c r="E27" s="138"/>
      <c r="F27" s="139"/>
      <c r="G27" s="137"/>
      <c r="H27" s="138"/>
      <c r="I27" s="138"/>
      <c r="J27" s="139"/>
      <c r="K27" s="851"/>
      <c r="L27" s="942"/>
      <c r="M27" s="496"/>
      <c r="N27" s="142"/>
      <c r="O27" s="142"/>
      <c r="P27" s="143"/>
      <c r="Q27" s="140"/>
      <c r="R27" s="899"/>
      <c r="S27" s="939"/>
      <c r="T27" s="899"/>
      <c r="U27" s="900"/>
      <c r="V27" s="63"/>
    </row>
    <row r="28" spans="1:23" ht="15">
      <c r="A28" s="851"/>
      <c r="B28" s="852"/>
      <c r="C28" s="137"/>
      <c r="D28" s="138"/>
      <c r="E28" s="138"/>
      <c r="F28" s="139"/>
      <c r="G28" s="137"/>
      <c r="H28" s="138"/>
      <c r="I28" s="58"/>
      <c r="J28" s="139"/>
      <c r="K28" s="851"/>
      <c r="L28" s="942"/>
      <c r="M28" s="496"/>
      <c r="N28" s="142"/>
      <c r="O28" s="142"/>
      <c r="P28" s="143"/>
      <c r="Q28" s="140"/>
      <c r="R28" s="899"/>
      <c r="S28" s="939"/>
      <c r="T28" s="899"/>
      <c r="U28" s="900"/>
      <c r="V28" s="63"/>
      <c r="W28"/>
    </row>
    <row r="29" spans="1:23" ht="15">
      <c r="A29" s="851"/>
      <c r="B29" s="852"/>
      <c r="C29" s="137"/>
      <c r="D29" s="138"/>
      <c r="E29" s="138"/>
      <c r="F29" s="139"/>
      <c r="G29" s="137"/>
      <c r="H29" s="138"/>
      <c r="I29" s="138"/>
      <c r="J29" s="139"/>
      <c r="K29" s="851"/>
      <c r="L29" s="942"/>
      <c r="M29" s="496"/>
      <c r="N29" s="142"/>
      <c r="O29" s="142"/>
      <c r="P29" s="143"/>
      <c r="Q29" s="140"/>
      <c r="R29" s="899"/>
      <c r="S29" s="939"/>
      <c r="T29" s="899"/>
      <c r="U29" s="900"/>
      <c r="V29" s="63"/>
      <c r="W29"/>
    </row>
    <row r="30" spans="1:23" ht="15">
      <c r="A30" s="851"/>
      <c r="B30" s="852"/>
      <c r="C30" s="137"/>
      <c r="D30" s="138"/>
      <c r="E30" s="138"/>
      <c r="F30" s="139"/>
      <c r="G30" s="137"/>
      <c r="H30" s="138"/>
      <c r="I30" s="138"/>
      <c r="J30" s="139"/>
      <c r="K30" s="851"/>
      <c r="L30" s="942"/>
      <c r="M30" s="496"/>
      <c r="N30" s="142"/>
      <c r="O30" s="142"/>
      <c r="P30" s="143"/>
      <c r="Q30" s="140"/>
      <c r="R30" s="899"/>
      <c r="S30" s="939"/>
      <c r="T30" s="899"/>
      <c r="U30" s="900"/>
      <c r="V30" s="63"/>
      <c r="W30"/>
    </row>
    <row r="31" spans="1:22" ht="15">
      <c r="A31" s="851"/>
      <c r="B31" s="852"/>
      <c r="C31" s="137"/>
      <c r="D31" s="138"/>
      <c r="E31" s="138"/>
      <c r="F31" s="139"/>
      <c r="G31" s="137"/>
      <c r="H31" s="138"/>
      <c r="I31" s="138"/>
      <c r="J31" s="139"/>
      <c r="K31" s="851"/>
      <c r="L31" s="942"/>
      <c r="M31" s="496"/>
      <c r="N31" s="142"/>
      <c r="O31" s="142"/>
      <c r="P31" s="143"/>
      <c r="Q31" s="140"/>
      <c r="R31" s="899"/>
      <c r="S31" s="939"/>
      <c r="T31" s="899"/>
      <c r="U31" s="900"/>
      <c r="V31" s="63"/>
    </row>
    <row r="32" spans="1:22" ht="15">
      <c r="A32" s="851"/>
      <c r="B32" s="852"/>
      <c r="C32" s="137"/>
      <c r="D32" s="138"/>
      <c r="E32" s="138"/>
      <c r="F32" s="139"/>
      <c r="G32" s="137"/>
      <c r="H32" s="138"/>
      <c r="I32" s="138"/>
      <c r="J32" s="139"/>
      <c r="K32" s="851"/>
      <c r="L32" s="942"/>
      <c r="M32" s="496"/>
      <c r="N32" s="142"/>
      <c r="O32" s="142"/>
      <c r="P32" s="143"/>
      <c r="Q32" s="140"/>
      <c r="R32" s="899"/>
      <c r="S32" s="939"/>
      <c r="T32" s="899"/>
      <c r="U32" s="900"/>
      <c r="V32" s="63"/>
    </row>
    <row r="33" spans="1:22" ht="15">
      <c r="A33" s="851"/>
      <c r="B33" s="852"/>
      <c r="C33" s="137"/>
      <c r="D33" s="138"/>
      <c r="E33" s="138"/>
      <c r="F33" s="139"/>
      <c r="G33" s="137"/>
      <c r="H33" s="138"/>
      <c r="I33" s="138"/>
      <c r="J33" s="139"/>
      <c r="K33" s="851"/>
      <c r="L33" s="942"/>
      <c r="M33" s="496"/>
      <c r="N33" s="142"/>
      <c r="O33" s="142"/>
      <c r="P33" s="143"/>
      <c r="Q33" s="140"/>
      <c r="R33" s="899"/>
      <c r="S33" s="939"/>
      <c r="T33" s="899"/>
      <c r="U33" s="900"/>
      <c r="V33" s="63"/>
    </row>
    <row r="34" spans="1:22" ht="15">
      <c r="A34" s="851"/>
      <c r="B34" s="852"/>
      <c r="C34" s="137"/>
      <c r="D34" s="138"/>
      <c r="E34" s="138"/>
      <c r="F34" s="139"/>
      <c r="G34" s="137"/>
      <c r="H34" s="138"/>
      <c r="I34" s="138"/>
      <c r="J34" s="139"/>
      <c r="K34" s="851"/>
      <c r="L34" s="942"/>
      <c r="M34" s="496"/>
      <c r="N34" s="142"/>
      <c r="O34" s="142"/>
      <c r="P34" s="143"/>
      <c r="Q34" s="140"/>
      <c r="R34" s="899"/>
      <c r="S34" s="939"/>
      <c r="T34" s="899"/>
      <c r="U34" s="900"/>
      <c r="V34" s="63"/>
    </row>
    <row r="35" spans="1:22" ht="15" thickBot="1">
      <c r="A35" s="851"/>
      <c r="B35" s="852"/>
      <c r="C35" s="501"/>
      <c r="D35" s="502"/>
      <c r="E35" s="502"/>
      <c r="F35" s="503"/>
      <c r="G35" s="501"/>
      <c r="H35" s="502"/>
      <c r="I35" s="502"/>
      <c r="J35" s="503"/>
      <c r="K35" s="1089"/>
      <c r="L35" s="1090"/>
      <c r="M35" s="496"/>
      <c r="N35" s="142"/>
      <c r="O35" s="142"/>
      <c r="P35" s="143"/>
      <c r="Q35" s="140"/>
      <c r="R35" s="899"/>
      <c r="S35" s="939"/>
      <c r="T35" s="1046"/>
      <c r="U35" s="1047"/>
      <c r="V35" s="63"/>
    </row>
    <row r="36" spans="1:22" ht="15" thickBot="1">
      <c r="A36" s="1091" t="s">
        <v>59</v>
      </c>
      <c r="B36" s="1092"/>
      <c r="C36" s="1092"/>
      <c r="D36" s="1092"/>
      <c r="E36" s="1092"/>
      <c r="F36" s="1092"/>
      <c r="G36" s="1092"/>
      <c r="H36" s="1092"/>
      <c r="I36" s="1092"/>
      <c r="J36" s="1092"/>
      <c r="K36" s="1092"/>
      <c r="L36" s="1092"/>
      <c r="M36" s="1092"/>
      <c r="N36" s="1092"/>
      <c r="O36" s="1092"/>
      <c r="P36" s="1093"/>
      <c r="Q36" s="145"/>
      <c r="R36" s="940">
        <f>SUM(R15:S35)</f>
        <v>457.44000000000005</v>
      </c>
      <c r="S36" s="941"/>
      <c r="T36" s="940">
        <f>SUM(T15:U35)</f>
        <v>457.44000000000005</v>
      </c>
      <c r="U36" s="941"/>
      <c r="V36" s="146">
        <f>IF(R36&lt;&gt;T36,"HATA VAR","")</f>
      </c>
    </row>
    <row r="37" spans="1:22" ht="15" thickBot="1">
      <c r="A37" s="923" t="s">
        <v>106</v>
      </c>
      <c r="B37" s="916"/>
      <c r="C37" s="916"/>
      <c r="D37" s="916"/>
      <c r="E37" s="916"/>
      <c r="F37" s="916"/>
      <c r="G37" s="916"/>
      <c r="H37" s="916"/>
      <c r="I37" s="916"/>
      <c r="J37" s="916"/>
      <c r="K37" s="916"/>
      <c r="L37" s="916"/>
      <c r="M37" s="916"/>
      <c r="N37" s="916"/>
      <c r="O37" s="916"/>
      <c r="P37" s="924"/>
      <c r="Q37" s="147"/>
      <c r="R37" s="940">
        <f>R15</f>
        <v>228.72000000000003</v>
      </c>
      <c r="S37" s="941"/>
      <c r="T37" s="940"/>
      <c r="U37" s="941"/>
      <c r="V37" s="146"/>
    </row>
    <row r="38" spans="1:22" s="25" customFormat="1" ht="11.25">
      <c r="A38" s="32"/>
      <c r="B38" s="32"/>
      <c r="C38" s="32"/>
      <c r="D38" s="32"/>
      <c r="E38" s="32"/>
      <c r="F38" s="32"/>
      <c r="G38" s="32"/>
      <c r="H38" s="32"/>
      <c r="I38" s="32"/>
      <c r="J38" s="32"/>
      <c r="K38" s="32"/>
      <c r="L38" s="32"/>
      <c r="M38" s="32"/>
      <c r="N38" s="32"/>
      <c r="O38" s="32"/>
      <c r="P38" s="32"/>
      <c r="Q38" s="32"/>
      <c r="R38" s="32"/>
      <c r="S38" s="32"/>
      <c r="T38" s="32"/>
      <c r="U38" s="32"/>
      <c r="V38" s="33"/>
    </row>
    <row r="39" spans="1:22" s="25" customFormat="1" ht="13.5">
      <c r="A39" s="34" t="s">
        <v>60</v>
      </c>
      <c r="B39" s="35"/>
      <c r="C39" s="1045" t="str">
        <f>yaziylE(R15)</f>
        <v>Ikiyüzyirmisekiz TL  Yetmişiki Kr</v>
      </c>
      <c r="D39" s="1045"/>
      <c r="E39" s="1045"/>
      <c r="F39" s="1045"/>
      <c r="G39" s="1045"/>
      <c r="H39" s="1045"/>
      <c r="I39" s="1045"/>
      <c r="J39" s="1045"/>
      <c r="K39" s="1045"/>
      <c r="L39" s="1045"/>
      <c r="M39" s="1045"/>
      <c r="N39" s="1045"/>
      <c r="O39" s="1045"/>
      <c r="P39" s="1045"/>
      <c r="Q39" s="23" t="s">
        <v>61</v>
      </c>
      <c r="R39" s="36" t="s">
        <v>93</v>
      </c>
      <c r="S39" s="35"/>
      <c r="T39" s="35"/>
      <c r="U39" s="35"/>
      <c r="V39" s="37"/>
    </row>
    <row r="40" spans="1:22" s="25" customFormat="1" ht="36.75" customHeight="1" thickBot="1">
      <c r="A40" s="32"/>
      <c r="B40" s="32"/>
      <c r="C40" s="32"/>
      <c r="D40" s="32"/>
      <c r="E40" s="32"/>
      <c r="F40" s="32"/>
      <c r="G40" s="32"/>
      <c r="H40" s="32"/>
      <c r="I40" s="32"/>
      <c r="J40" s="32"/>
      <c r="K40" s="32"/>
      <c r="L40" s="32"/>
      <c r="M40" s="32"/>
      <c r="N40" s="32"/>
      <c r="O40" s="32"/>
      <c r="P40" s="32"/>
      <c r="Q40" s="32"/>
      <c r="R40" s="32"/>
      <c r="S40" s="32"/>
      <c r="T40" s="32"/>
      <c r="U40" s="32"/>
      <c r="V40" s="191" t="s">
        <v>179</v>
      </c>
    </row>
    <row r="41" spans="1:22" ht="29.25" customHeight="1" thickBot="1">
      <c r="A41" s="898" t="s">
        <v>94</v>
      </c>
      <c r="B41" s="1058"/>
      <c r="C41" s="898" t="s">
        <v>95</v>
      </c>
      <c r="D41" s="885"/>
      <c r="E41" s="885"/>
      <c r="F41" s="885"/>
      <c r="G41" s="898" t="s">
        <v>96</v>
      </c>
      <c r="H41" s="885"/>
      <c r="I41" s="885"/>
      <c r="J41" s="885"/>
      <c r="K41" s="1005"/>
      <c r="L41" s="888" t="s">
        <v>24</v>
      </c>
      <c r="M41" s="885"/>
      <c r="N41" s="885"/>
      <c r="O41" s="885"/>
      <c r="P41" s="1005"/>
      <c r="Q41" s="40"/>
      <c r="R41" s="1080" t="s">
        <v>3</v>
      </c>
      <c r="S41" s="1081"/>
      <c r="T41" s="1072" t="s">
        <v>62</v>
      </c>
      <c r="U41" s="969"/>
      <c r="V41" s="227">
        <f>BİLGİLER!I17</f>
        <v>42028</v>
      </c>
    </row>
    <row r="42" spans="1:22" ht="15" thickBot="1">
      <c r="A42" s="1059"/>
      <c r="B42" s="1060"/>
      <c r="C42" s="1082" t="s">
        <v>111</v>
      </c>
      <c r="D42" s="1083"/>
      <c r="E42" s="1083"/>
      <c r="F42" s="244" t="s">
        <v>112</v>
      </c>
      <c r="G42" s="1056" t="s">
        <v>111</v>
      </c>
      <c r="H42" s="1057"/>
      <c r="I42" s="1057"/>
      <c r="J42" s="1057"/>
      <c r="K42" s="522" t="s">
        <v>112</v>
      </c>
      <c r="L42" s="1078" t="s">
        <v>111</v>
      </c>
      <c r="M42" s="1079"/>
      <c r="N42" s="1079"/>
      <c r="O42" s="1079"/>
      <c r="P42" s="522" t="s">
        <v>112</v>
      </c>
      <c r="Q42" s="40"/>
      <c r="R42" s="524" t="s">
        <v>111</v>
      </c>
      <c r="S42" s="525" t="s">
        <v>112</v>
      </c>
      <c r="T42" s="1073"/>
      <c r="U42" s="1074"/>
      <c r="V42" s="149" t="s">
        <v>126</v>
      </c>
    </row>
    <row r="43" spans="1:22" ht="15">
      <c r="A43" s="87"/>
      <c r="B43" s="88"/>
      <c r="C43" s="908">
        <f>R15</f>
        <v>228.72000000000003</v>
      </c>
      <c r="D43" s="909"/>
      <c r="E43" s="909"/>
      <c r="F43" s="910"/>
      <c r="G43" s="88"/>
      <c r="H43" s="88"/>
      <c r="I43" s="88"/>
      <c r="J43" s="88"/>
      <c r="K43" s="89"/>
      <c r="L43" s="1038">
        <f>T16+T17</f>
        <v>0</v>
      </c>
      <c r="M43" s="1039"/>
      <c r="N43" s="1039"/>
      <c r="O43" s="1039"/>
      <c r="P43" s="1040"/>
      <c r="Q43" s="90"/>
      <c r="R43" s="892">
        <f>C43-L43</f>
        <v>228.72000000000003</v>
      </c>
      <c r="S43" s="893"/>
      <c r="T43" s="523"/>
      <c r="U43" s="91"/>
      <c r="V43" s="149"/>
    </row>
    <row r="44" spans="1:22" ht="15">
      <c r="A44" s="87"/>
      <c r="B44" s="88"/>
      <c r="C44" s="892"/>
      <c r="D44" s="911"/>
      <c r="E44" s="911"/>
      <c r="F44" s="893"/>
      <c r="G44" s="88"/>
      <c r="H44" s="88"/>
      <c r="I44" s="88"/>
      <c r="J44" s="88"/>
      <c r="K44" s="89"/>
      <c r="L44" s="1038"/>
      <c r="M44" s="1039"/>
      <c r="N44" s="1039"/>
      <c r="O44" s="1039"/>
      <c r="P44" s="1040"/>
      <c r="Q44" s="90"/>
      <c r="R44" s="892"/>
      <c r="S44" s="893"/>
      <c r="T44" s="523"/>
      <c r="U44" s="91"/>
      <c r="V44" s="149"/>
    </row>
    <row r="45" spans="1:22" s="44" customFormat="1" ht="15" thickBot="1">
      <c r="A45" s="41"/>
      <c r="B45" s="42"/>
      <c r="C45" s="894"/>
      <c r="D45" s="912"/>
      <c r="E45" s="912"/>
      <c r="F45" s="895"/>
      <c r="G45" s="916"/>
      <c r="H45" s="916"/>
      <c r="I45" s="916"/>
      <c r="J45" s="916"/>
      <c r="K45" s="916"/>
      <c r="L45" s="1041"/>
      <c r="M45" s="1042"/>
      <c r="N45" s="1042"/>
      <c r="O45" s="1042"/>
      <c r="P45" s="1043"/>
      <c r="Q45" s="43"/>
      <c r="R45" s="894"/>
      <c r="S45" s="895"/>
      <c r="T45" s="1068"/>
      <c r="U45" s="1069"/>
      <c r="V45" s="148" t="str">
        <f>BİLGİLER!B22</f>
        <v>Behçet YAYIKÇI</v>
      </c>
    </row>
    <row r="46" spans="1:22" s="44" customFormat="1" ht="15" thickBot="1">
      <c r="A46" s="903" t="s">
        <v>97</v>
      </c>
      <c r="B46" s="904"/>
      <c r="C46" s="860"/>
      <c r="D46" s="860"/>
      <c r="E46" s="860"/>
      <c r="F46" s="860"/>
      <c r="G46" s="904"/>
      <c r="H46" s="904"/>
      <c r="I46" s="904"/>
      <c r="J46" s="904"/>
      <c r="K46" s="904"/>
      <c r="L46" s="860"/>
      <c r="M46" s="860"/>
      <c r="N46" s="860"/>
      <c r="O46" s="861"/>
      <c r="P46" s="24"/>
      <c r="Q46" s="24"/>
      <c r="R46" s="24"/>
      <c r="S46" s="24"/>
      <c r="T46" s="24"/>
      <c r="U46" s="24"/>
      <c r="V46" s="150" t="str">
        <f>BİLGİLER!F22</f>
        <v>Şube Müdürü</v>
      </c>
    </row>
    <row r="47" spans="1:22" ht="14.25" thickBot="1">
      <c r="A47" s="64" t="s">
        <v>63</v>
      </c>
      <c r="B47" s="65"/>
      <c r="C47" s="66"/>
      <c r="D47" s="66"/>
      <c r="E47" s="66"/>
      <c r="F47" s="66"/>
      <c r="G47" s="1063" t="s">
        <v>64</v>
      </c>
      <c r="H47" s="1064"/>
      <c r="I47" s="1064"/>
      <c r="J47" s="1065"/>
      <c r="K47" s="1066" t="s">
        <v>98</v>
      </c>
      <c r="L47" s="1066"/>
      <c r="M47" s="1066"/>
      <c r="N47" s="1066"/>
      <c r="O47" s="1067"/>
      <c r="P47" s="885" t="s">
        <v>99</v>
      </c>
      <c r="Q47" s="885"/>
      <c r="R47" s="885"/>
      <c r="S47" s="885"/>
      <c r="T47" s="885"/>
      <c r="U47" s="885"/>
      <c r="V47" s="1005"/>
    </row>
    <row r="48" spans="1:22" ht="13.5">
      <c r="A48" s="45"/>
      <c r="B48" s="46"/>
      <c r="C48" s="46"/>
      <c r="D48" s="46"/>
      <c r="E48" s="46"/>
      <c r="F48" s="46"/>
      <c r="G48" s="38"/>
      <c r="H48" s="39"/>
      <c r="I48" s="39"/>
      <c r="J48" s="67"/>
      <c r="K48" s="68"/>
      <c r="L48" s="68"/>
      <c r="M48" s="68"/>
      <c r="N48" s="68"/>
      <c r="O48" s="68"/>
      <c r="P48" s="1032" t="str">
        <f>CONCATENATE("Kurumumuz personeline ödenen "," ",BİLGİLER!I10)</f>
        <v>Kurumumuz personeline ödenen  Sosyal Haklar </v>
      </c>
      <c r="Q48" s="1033"/>
      <c r="R48" s="1033"/>
      <c r="S48" s="1033"/>
      <c r="T48" s="1033"/>
      <c r="U48" s="1033"/>
      <c r="V48" s="1034"/>
    </row>
    <row r="49" spans="1:22" ht="14.25" thickBot="1">
      <c r="A49" s="47"/>
      <c r="B49" s="48"/>
      <c r="C49" s="48"/>
      <c r="D49" s="48"/>
      <c r="E49" s="48"/>
      <c r="F49" s="48"/>
      <c r="G49" s="47"/>
      <c r="H49" s="49"/>
      <c r="I49" s="49"/>
      <c r="J49" s="69"/>
      <c r="K49" s="49"/>
      <c r="L49" s="49"/>
      <c r="M49" s="49"/>
      <c r="N49" s="49"/>
      <c r="O49" s="249"/>
      <c r="P49" s="1035"/>
      <c r="Q49" s="1036"/>
      <c r="R49" s="1036"/>
      <c r="S49" s="1036"/>
      <c r="T49" s="1036"/>
      <c r="U49" s="1036"/>
      <c r="V49" s="1037"/>
    </row>
    <row r="50" spans="1:22" ht="15" thickBot="1">
      <c r="A50" s="1061" t="s">
        <v>100</v>
      </c>
      <c r="B50" s="1062"/>
      <c r="C50" s="1062"/>
      <c r="D50" s="1062"/>
      <c r="E50" s="1062"/>
      <c r="F50" s="1062"/>
      <c r="G50" s="1062"/>
      <c r="H50" s="1062"/>
      <c r="I50" s="1062"/>
      <c r="J50" s="1062"/>
      <c r="K50" s="1062"/>
      <c r="L50" s="1062"/>
      <c r="M50" s="1062"/>
      <c r="N50" s="1062"/>
      <c r="O50" s="1062"/>
      <c r="P50" s="868" t="str">
        <f>IF(BİLGİLER!J22="","",BİLGİLER!H22)</f>
        <v>Çeşitli Ödemeler Bordrosu</v>
      </c>
      <c r="Q50" s="869"/>
      <c r="R50" s="869"/>
      <c r="S50" s="869"/>
      <c r="T50" s="869"/>
      <c r="U50" s="70">
        <f>IF(BİLGİLER!J22="","",BİLGİLER!J22)</f>
        <v>1</v>
      </c>
      <c r="V50" s="71"/>
    </row>
    <row r="51" spans="1:22" ht="15">
      <c r="A51" s="888" t="s">
        <v>65</v>
      </c>
      <c r="B51" s="885"/>
      <c r="C51" s="889"/>
      <c r="D51" s="884" t="s">
        <v>0</v>
      </c>
      <c r="E51" s="885"/>
      <c r="F51" s="885"/>
      <c r="G51" s="884" t="s">
        <v>45</v>
      </c>
      <c r="H51" s="885"/>
      <c r="I51" s="885"/>
      <c r="J51" s="889"/>
      <c r="K51" s="1070" t="s">
        <v>66</v>
      </c>
      <c r="L51" s="1070"/>
      <c r="M51" s="1070"/>
      <c r="N51" s="1070"/>
      <c r="O51" s="1003"/>
      <c r="P51" s="868" t="str">
        <f>IF(BİLGİLER!J23="","",BİLGİLER!H23)</f>
        <v>Harcama Talimatı</v>
      </c>
      <c r="Q51" s="869"/>
      <c r="R51" s="869"/>
      <c r="S51" s="869"/>
      <c r="T51" s="869"/>
      <c r="U51" s="70">
        <f>IF(BİLGİLER!J23="","",BİLGİLER!J23)</f>
        <v>1</v>
      </c>
      <c r="V51" s="71"/>
    </row>
    <row r="52" spans="1:22" ht="15">
      <c r="A52" s="890"/>
      <c r="B52" s="887"/>
      <c r="C52" s="891"/>
      <c r="D52" s="886"/>
      <c r="E52" s="887"/>
      <c r="F52" s="887"/>
      <c r="G52" s="886"/>
      <c r="H52" s="887"/>
      <c r="I52" s="887"/>
      <c r="J52" s="891"/>
      <c r="K52" s="1071" t="s">
        <v>111</v>
      </c>
      <c r="L52" s="1071"/>
      <c r="M52" s="1071"/>
      <c r="N52" s="1071"/>
      <c r="O52" s="201" t="s">
        <v>112</v>
      </c>
      <c r="P52" s="868">
        <f>IF(BİLGİLER!J25="","",BİLGİLER!H25)</f>
      </c>
      <c r="Q52" s="869"/>
      <c r="R52" s="869"/>
      <c r="S52" s="869"/>
      <c r="T52" s="869"/>
      <c r="U52" s="70">
        <f>IF(BİLGİLER!J25="","",BİLGİLER!J25)</f>
      </c>
      <c r="V52" s="71"/>
    </row>
    <row r="53" spans="1:22" ht="15">
      <c r="A53" s="876"/>
      <c r="B53" s="877"/>
      <c r="C53" s="878"/>
      <c r="D53" s="879"/>
      <c r="E53" s="880"/>
      <c r="F53" s="881"/>
      <c r="G53" s="913"/>
      <c r="H53" s="914"/>
      <c r="I53" s="914"/>
      <c r="J53" s="915"/>
      <c r="K53" s="865"/>
      <c r="L53" s="866"/>
      <c r="M53" s="866"/>
      <c r="N53" s="866"/>
      <c r="O53" s="867"/>
      <c r="P53" s="868" t="str">
        <f>IF(BİLGİLER!J26="","",BİLGİLER!H26)</f>
        <v>Önceki aylara ait bordrolar</v>
      </c>
      <c r="Q53" s="869"/>
      <c r="R53" s="869"/>
      <c r="S53" s="869"/>
      <c r="T53" s="869"/>
      <c r="U53" s="70">
        <f>IF(BİLGİLER!J26="","",BİLGİLER!J26)</f>
        <v>1</v>
      </c>
      <c r="V53" s="71"/>
    </row>
    <row r="54" spans="1:22" ht="15">
      <c r="A54" s="876" t="s">
        <v>109</v>
      </c>
      <c r="B54" s="877"/>
      <c r="C54" s="878"/>
      <c r="D54" s="879" t="s">
        <v>109</v>
      </c>
      <c r="E54" s="880"/>
      <c r="F54" s="881"/>
      <c r="G54" s="913" t="s">
        <v>109</v>
      </c>
      <c r="H54" s="914"/>
      <c r="I54" s="914"/>
      <c r="J54" s="915"/>
      <c r="K54" s="865" t="s">
        <v>109</v>
      </c>
      <c r="L54" s="866"/>
      <c r="M54" s="866"/>
      <c r="N54" s="866"/>
      <c r="O54" s="867"/>
      <c r="P54" s="868">
        <f>IF(BİLGİLER!J27="","",BİLGİLER!H27)</f>
      </c>
      <c r="Q54" s="869"/>
      <c r="R54" s="869"/>
      <c r="S54" s="869"/>
      <c r="T54" s="869"/>
      <c r="U54" s="70">
        <f>IF(BİLGİLER!J27="","",BİLGİLER!J27)</f>
      </c>
      <c r="V54" s="71"/>
    </row>
    <row r="55" spans="1:22" ht="15">
      <c r="A55" s="876" t="s">
        <v>109</v>
      </c>
      <c r="B55" s="877"/>
      <c r="C55" s="878"/>
      <c r="D55" s="879" t="s">
        <v>109</v>
      </c>
      <c r="E55" s="880"/>
      <c r="F55" s="881"/>
      <c r="G55" s="913" t="s">
        <v>109</v>
      </c>
      <c r="H55" s="914"/>
      <c r="I55" s="914"/>
      <c r="J55" s="915"/>
      <c r="K55" s="865" t="s">
        <v>109</v>
      </c>
      <c r="L55" s="866"/>
      <c r="M55" s="866"/>
      <c r="N55" s="866"/>
      <c r="O55" s="867"/>
      <c r="P55" s="868">
        <f>IF(BİLGİLER!J33="","",BİLGİLER!H33)</f>
      </c>
      <c r="Q55" s="869"/>
      <c r="R55" s="869"/>
      <c r="S55" s="869"/>
      <c r="T55" s="869"/>
      <c r="U55" s="70">
        <f>IF(BİLGİLER!J33="","",BİLGİLER!J33)</f>
      </c>
      <c r="V55" s="71"/>
    </row>
    <row r="56" spans="1:22" ht="15">
      <c r="A56" s="876" t="s">
        <v>109</v>
      </c>
      <c r="B56" s="877"/>
      <c r="C56" s="878"/>
      <c r="D56" s="879" t="s">
        <v>109</v>
      </c>
      <c r="E56" s="880"/>
      <c r="F56" s="881"/>
      <c r="G56" s="913" t="s">
        <v>109</v>
      </c>
      <c r="H56" s="914"/>
      <c r="I56" s="914"/>
      <c r="J56" s="915"/>
      <c r="K56" s="865" t="s">
        <v>109</v>
      </c>
      <c r="L56" s="866"/>
      <c r="M56" s="866"/>
      <c r="N56" s="866"/>
      <c r="O56" s="867"/>
      <c r="P56" s="868">
        <f>IF(BİLGİLER!J28="","",BİLGİLER!H28)</f>
      </c>
      <c r="Q56" s="869"/>
      <c r="R56" s="869"/>
      <c r="S56" s="869"/>
      <c r="T56" s="869"/>
      <c r="U56" s="70">
        <f>IF(BİLGİLER!J28="","",BİLGİLER!J28)</f>
      </c>
      <c r="V56" s="71"/>
    </row>
    <row r="57" spans="1:22" ht="15" thickBot="1">
      <c r="A57" s="920" t="s">
        <v>109</v>
      </c>
      <c r="B57" s="921"/>
      <c r="C57" s="922"/>
      <c r="D57" s="1075" t="s">
        <v>109</v>
      </c>
      <c r="E57" s="1076"/>
      <c r="F57" s="1077"/>
      <c r="G57" s="905" t="s">
        <v>109</v>
      </c>
      <c r="H57" s="906"/>
      <c r="I57" s="906"/>
      <c r="J57" s="907"/>
      <c r="K57" s="848" t="s">
        <v>109</v>
      </c>
      <c r="L57" s="849"/>
      <c r="M57" s="849"/>
      <c r="N57" s="849"/>
      <c r="O57" s="850"/>
      <c r="P57" s="873" t="s">
        <v>109</v>
      </c>
      <c r="Q57" s="874"/>
      <c r="R57" s="874"/>
      <c r="S57" s="874"/>
      <c r="T57" s="874"/>
      <c r="U57" s="72"/>
      <c r="V57" s="73"/>
    </row>
    <row r="58" spans="1:22" ht="13.5">
      <c r="A58" s="96"/>
      <c r="B58" s="94"/>
      <c r="C58" s="94"/>
      <c r="D58" s="94"/>
      <c r="E58" s="94"/>
      <c r="F58" s="94"/>
      <c r="G58" s="94"/>
      <c r="H58" s="94"/>
      <c r="I58" s="94"/>
      <c r="J58" s="95"/>
      <c r="K58" s="882" t="s">
        <v>67</v>
      </c>
      <c r="L58" s="883"/>
      <c r="M58" s="883"/>
      <c r="N58" s="883"/>
      <c r="O58" s="883"/>
      <c r="P58" s="857"/>
      <c r="Q58" s="857"/>
      <c r="R58" s="875"/>
      <c r="S58" s="856" t="s">
        <v>68</v>
      </c>
      <c r="T58" s="857"/>
      <c r="U58" s="857"/>
      <c r="V58" s="858"/>
    </row>
    <row r="59" spans="1:22" s="51" customFormat="1" ht="15">
      <c r="A59" s="228">
        <f>BİLGİLER!I17</f>
        <v>42028</v>
      </c>
      <c r="B59" s="50"/>
      <c r="C59" s="50"/>
      <c r="D59" s="50"/>
      <c r="E59" s="50"/>
      <c r="F59" s="50"/>
      <c r="G59" s="50"/>
      <c r="H59" s="50"/>
      <c r="I59" s="50"/>
      <c r="J59" s="74"/>
      <c r="K59" s="870">
        <f>BİLGİLER!I17</f>
        <v>42028</v>
      </c>
      <c r="L59" s="871"/>
      <c r="M59" s="871"/>
      <c r="N59" s="871"/>
      <c r="O59" s="871"/>
      <c r="P59" s="871"/>
      <c r="Q59" s="871"/>
      <c r="R59" s="872"/>
      <c r="S59" s="859">
        <f>A59</f>
        <v>42028</v>
      </c>
      <c r="T59" s="860"/>
      <c r="U59" s="860"/>
      <c r="V59" s="861"/>
    </row>
    <row r="60" spans="1:22" ht="13.5">
      <c r="A60" s="52"/>
      <c r="B60" s="53"/>
      <c r="C60" s="53"/>
      <c r="D60" s="53"/>
      <c r="E60" s="53"/>
      <c r="F60" s="53"/>
      <c r="G60" s="53"/>
      <c r="H60" s="53"/>
      <c r="I60" s="53"/>
      <c r="J60" s="75"/>
      <c r="K60" s="856" t="s">
        <v>101</v>
      </c>
      <c r="L60" s="857"/>
      <c r="M60" s="857"/>
      <c r="N60" s="857"/>
      <c r="O60" s="857"/>
      <c r="P60" s="857"/>
      <c r="Q60" s="857"/>
      <c r="R60" s="875"/>
      <c r="S60" s="856" t="s">
        <v>102</v>
      </c>
      <c r="T60" s="857"/>
      <c r="U60" s="857"/>
      <c r="V60" s="858"/>
    </row>
    <row r="61" spans="1:22" ht="13.5">
      <c r="A61" s="52"/>
      <c r="B61" s="53"/>
      <c r="C61" s="53"/>
      <c r="D61" s="53"/>
      <c r="E61" s="53"/>
      <c r="F61" s="53"/>
      <c r="G61" s="53"/>
      <c r="H61" s="53"/>
      <c r="I61" s="53"/>
      <c r="J61" s="75"/>
      <c r="K61" s="347"/>
      <c r="L61" s="348"/>
      <c r="M61" s="348"/>
      <c r="N61" s="348"/>
      <c r="O61" s="348"/>
      <c r="P61" s="348"/>
      <c r="Q61" s="348"/>
      <c r="R61" s="349"/>
      <c r="S61" s="347"/>
      <c r="T61" s="348"/>
      <c r="U61" s="348"/>
      <c r="V61" s="350"/>
    </row>
    <row r="62" spans="1:22" ht="13.5">
      <c r="A62" s="52"/>
      <c r="B62" s="53"/>
      <c r="C62" s="53"/>
      <c r="D62" s="53"/>
      <c r="E62" s="53"/>
      <c r="F62" s="53"/>
      <c r="G62" s="53"/>
      <c r="H62" s="53"/>
      <c r="I62" s="53"/>
      <c r="J62" s="75"/>
      <c r="K62" s="347"/>
      <c r="L62" s="348"/>
      <c r="M62" s="348"/>
      <c r="N62" s="348"/>
      <c r="O62" s="348"/>
      <c r="P62" s="348"/>
      <c r="Q62" s="348"/>
      <c r="R62" s="349"/>
      <c r="S62" s="347"/>
      <c r="T62" s="348"/>
      <c r="U62" s="348"/>
      <c r="V62" s="350"/>
    </row>
    <row r="63" spans="1:22" ht="15">
      <c r="A63" s="917"/>
      <c r="B63" s="918"/>
      <c r="C63" s="918"/>
      <c r="D63" s="918"/>
      <c r="E63" s="918"/>
      <c r="F63" s="918"/>
      <c r="G63" s="918"/>
      <c r="H63" s="918"/>
      <c r="I63" s="918"/>
      <c r="J63" s="919"/>
      <c r="K63" s="862" t="str">
        <f>BİLGİLER!B23</f>
        <v>Bekir ASLAN</v>
      </c>
      <c r="L63" s="1051"/>
      <c r="M63" s="1051"/>
      <c r="N63" s="1051"/>
      <c r="O63" s="1051"/>
      <c r="P63" s="1051"/>
      <c r="Q63" s="1051"/>
      <c r="R63" s="1052"/>
      <c r="S63" s="862" t="str">
        <f>IF(NAKİT!R15&lt;=BİLGİLER!B34,BİLGİLER!B32,BİLGİLER!B31)</f>
        <v>İbrahim ÖZKURT</v>
      </c>
      <c r="T63" s="863"/>
      <c r="U63" s="863"/>
      <c r="V63" s="864"/>
    </row>
    <row r="64" spans="1:22" ht="15">
      <c r="A64" s="76"/>
      <c r="B64" s="77"/>
      <c r="C64" s="77"/>
      <c r="D64" s="77"/>
      <c r="E64" s="77"/>
      <c r="F64" s="77"/>
      <c r="G64" s="77"/>
      <c r="H64" s="77"/>
      <c r="I64" s="77"/>
      <c r="J64" s="78"/>
      <c r="K64" s="1053" t="str">
        <f>BİLGİLER!F23</f>
        <v>İlçe Milli Eğitim Müdürü</v>
      </c>
      <c r="L64" s="1054"/>
      <c r="M64" s="1054"/>
      <c r="N64" s="1054"/>
      <c r="O64" s="1054"/>
      <c r="P64" s="1054"/>
      <c r="Q64" s="1054"/>
      <c r="R64" s="1055"/>
      <c r="S64" s="853" t="str">
        <f>IF(NAKİT!R15&lt;=BİLGİLER!B34,BİLGİLER!F32,BİLGİLER!F31)</f>
        <v>Malmüdürü</v>
      </c>
      <c r="T64" s="854"/>
      <c r="U64" s="854"/>
      <c r="V64" s="855"/>
    </row>
    <row r="65" spans="1:22" ht="14.25" thickBot="1">
      <c r="A65" s="1049" t="s">
        <v>69</v>
      </c>
      <c r="B65" s="1050"/>
      <c r="C65" s="1048" t="str">
        <f>yaziylE(R43)</f>
        <v>Ikiyüzyirmisekiz TL  Yetmişiki Kr</v>
      </c>
      <c r="D65" s="1048"/>
      <c r="E65" s="1048"/>
      <c r="F65" s="1048"/>
      <c r="G65" s="1048"/>
      <c r="H65" s="1048"/>
      <c r="I65" s="1048"/>
      <c r="J65" s="1048"/>
      <c r="K65" s="1048"/>
      <c r="L65" s="1048"/>
      <c r="M65" s="1048"/>
      <c r="N65" s="1048"/>
      <c r="O65" s="1048"/>
      <c r="P65" s="1048"/>
      <c r="Q65" s="1048"/>
      <c r="R65" s="1048"/>
      <c r="S65" s="54" t="s">
        <v>86</v>
      </c>
      <c r="T65" s="151"/>
      <c r="U65" s="151"/>
      <c r="V65" s="55" t="s">
        <v>103</v>
      </c>
    </row>
    <row r="66" spans="1:22" ht="12.75">
      <c r="A66" s="79" t="s">
        <v>104</v>
      </c>
      <c r="B66" s="28"/>
      <c r="C66" s="28"/>
      <c r="D66" s="28"/>
      <c r="E66" s="28"/>
      <c r="F66" s="28"/>
      <c r="G66" s="28"/>
      <c r="H66" s="28"/>
      <c r="I66" s="28"/>
      <c r="J66" s="28"/>
      <c r="K66" s="28"/>
      <c r="L66" s="28"/>
      <c r="M66" s="28"/>
      <c r="N66" s="28"/>
      <c r="O66" s="28"/>
      <c r="P66" s="28"/>
      <c r="Q66" s="28"/>
      <c r="R66" s="28"/>
      <c r="S66" s="28"/>
      <c r="T66" s="28"/>
      <c r="U66" s="28"/>
      <c r="V66" s="56"/>
    </row>
    <row r="67" spans="1:22" ht="12.75">
      <c r="A67" s="896"/>
      <c r="B67" s="896"/>
      <c r="C67" s="897"/>
      <c r="D67" s="897"/>
      <c r="E67" s="80"/>
      <c r="F67" s="28"/>
      <c r="G67" s="28"/>
      <c r="H67" s="28"/>
      <c r="I67" s="28"/>
      <c r="J67" s="28"/>
      <c r="K67" s="28"/>
      <c r="L67" s="80"/>
      <c r="M67" s="80"/>
      <c r="N67" s="80"/>
      <c r="O67" s="28"/>
      <c r="P67" s="28"/>
      <c r="Q67" s="28"/>
      <c r="R67" s="81"/>
      <c r="S67" s="81"/>
      <c r="T67" s="81"/>
      <c r="U67" s="28"/>
      <c r="V67" s="260" t="e">
        <f>CONCATENATE(MENÜ!#REF!,MENÜ!J23)</f>
        <v>#REF!</v>
      </c>
    </row>
    <row r="68" spans="1:22" ht="12.75">
      <c r="A68" s="846">
        <f ca="1">IF(BİLGİLER!B28="EVET",TODAY(),"")</f>
        <v>42028</v>
      </c>
      <c r="B68" s="846"/>
      <c r="C68" s="847" t="str">
        <f>IF(BİLGİLER!B28="EVET",BİLGİLER!F28,"")</f>
        <v>Teknisyen</v>
      </c>
      <c r="D68" s="847"/>
      <c r="E68" s="847"/>
      <c r="F68" s="847"/>
      <c r="G68" s="270" t="s">
        <v>107</v>
      </c>
      <c r="H68" s="61" t="str">
        <f>IF(BİLGİLER!B28="EVET",BİLGİLER!C28,"")</f>
        <v>…………</v>
      </c>
      <c r="I68" s="28"/>
      <c r="J68" s="28"/>
      <c r="K68" s="28"/>
      <c r="L68" s="80"/>
      <c r="M68" s="80"/>
      <c r="N68" s="80"/>
      <c r="O68" s="28"/>
      <c r="P68" s="28"/>
      <c r="Q68" s="28"/>
      <c r="R68" s="81"/>
      <c r="S68" s="81"/>
      <c r="T68" s="81"/>
      <c r="U68" s="28"/>
      <c r="V68" s="56"/>
    </row>
    <row r="69" spans="1:22" ht="12.75">
      <c r="A69" s="846">
        <f ca="1">IF(BİLGİLER!B29="EVET",TODAY(),"")</f>
      </c>
      <c r="B69" s="846"/>
      <c r="C69" s="847">
        <f>IF(BİLGİLER!B29="EVET",BİLGİLER!F29,"")</f>
      </c>
      <c r="D69" s="847"/>
      <c r="E69" s="847" t="s">
        <v>107</v>
      </c>
      <c r="F69" s="847"/>
      <c r="G69" s="270" t="s">
        <v>107</v>
      </c>
      <c r="H69" s="61">
        <f>IF(BİLGİLER!B29="EVET",BİLGİLER!C29,"")</f>
      </c>
      <c r="I69" s="28"/>
      <c r="J69" s="28"/>
      <c r="K69" s="28"/>
      <c r="L69" s="28"/>
      <c r="M69" s="28"/>
      <c r="N69" s="28"/>
      <c r="O69" s="28"/>
      <c r="P69" s="28"/>
      <c r="Q69" s="28"/>
      <c r="R69" s="28"/>
      <c r="S69" s="28"/>
      <c r="T69" s="28"/>
      <c r="U69" s="28"/>
      <c r="V69" s="56"/>
    </row>
    <row r="70" spans="1:22" ht="12.75">
      <c r="A70" s="79"/>
      <c r="B70" s="28"/>
      <c r="C70" s="28"/>
      <c r="D70" s="28"/>
      <c r="E70" s="28"/>
      <c r="F70" s="28"/>
      <c r="G70" s="28"/>
      <c r="H70" s="28"/>
      <c r="I70" s="28"/>
      <c r="J70" s="28"/>
      <c r="K70" s="28"/>
      <c r="L70" s="28"/>
      <c r="M70" s="28"/>
      <c r="N70" s="28"/>
      <c r="O70" s="28"/>
      <c r="P70" s="28"/>
      <c r="Q70" s="28"/>
      <c r="R70" s="28"/>
      <c r="S70" s="28"/>
      <c r="T70" s="28"/>
      <c r="U70" s="28"/>
      <c r="V70" s="56"/>
    </row>
    <row r="72" spans="16:20" ht="12.75">
      <c r="P72" s="82"/>
      <c r="Q72" s="82" t="s">
        <v>108</v>
      </c>
      <c r="R72" s="82"/>
      <c r="S72" s="82"/>
      <c r="T72" s="82"/>
    </row>
    <row r="73" ht="12.75">
      <c r="R73" s="31"/>
    </row>
    <row r="74" spans="23:37" ht="12.75">
      <c r="W74" s="58"/>
      <c r="X74" s="58"/>
      <c r="Y74" s="58"/>
      <c r="Z74" s="58"/>
      <c r="AA74" s="58"/>
      <c r="AB74" s="58"/>
      <c r="AC74" s="58"/>
      <c r="AD74" s="58"/>
      <c r="AE74" s="58"/>
      <c r="AF74" s="58"/>
      <c r="AG74" s="58"/>
      <c r="AH74" s="58"/>
      <c r="AI74" s="58"/>
      <c r="AJ74" s="58"/>
      <c r="AK74" s="58"/>
    </row>
    <row r="75" spans="23:37" ht="12.75">
      <c r="W75" s="58"/>
      <c r="X75" s="58"/>
      <c r="Y75" s="58"/>
      <c r="Z75" s="58"/>
      <c r="AA75" s="58"/>
      <c r="AB75" s="58"/>
      <c r="AC75" s="58"/>
      <c r="AD75" s="58"/>
      <c r="AE75" s="58"/>
      <c r="AF75" s="58"/>
      <c r="AG75" s="58"/>
      <c r="AH75" s="58"/>
      <c r="AI75" s="58"/>
      <c r="AJ75" s="58"/>
      <c r="AK75" s="58"/>
    </row>
    <row r="76" spans="23:37" ht="12.75">
      <c r="W76" s="58"/>
      <c r="X76" s="58"/>
      <c r="Y76" s="58"/>
      <c r="Z76" s="58"/>
      <c r="AA76" s="58"/>
      <c r="AB76" s="58"/>
      <c r="AC76" s="58"/>
      <c r="AD76" s="58"/>
      <c r="AE76" s="58"/>
      <c r="AF76" s="58"/>
      <c r="AG76" s="58"/>
      <c r="AH76" s="58"/>
      <c r="AI76" s="58"/>
      <c r="AJ76" s="58"/>
      <c r="AK76" s="58"/>
    </row>
    <row r="77" spans="23:37" ht="12.75">
      <c r="W77" s="58"/>
      <c r="X77" s="58"/>
      <c r="Y77" s="58"/>
      <c r="Z77" s="58"/>
      <c r="AA77" s="58"/>
      <c r="AB77" s="58"/>
      <c r="AC77" s="58"/>
      <c r="AD77" s="58"/>
      <c r="AE77" s="58"/>
      <c r="AF77" s="58"/>
      <c r="AG77" s="58"/>
      <c r="AH77" s="58"/>
      <c r="AI77" s="58"/>
      <c r="AJ77" s="58"/>
      <c r="AK77" s="58"/>
    </row>
    <row r="78" spans="23:37" ht="12.75">
      <c r="W78" s="58"/>
      <c r="X78" s="58"/>
      <c r="Y78" s="58"/>
      <c r="Z78" s="58"/>
      <c r="AA78" s="58"/>
      <c r="AB78" s="58"/>
      <c r="AC78" s="58"/>
      <c r="AD78" s="58"/>
      <c r="AE78" s="58"/>
      <c r="AF78" s="58"/>
      <c r="AG78" s="58"/>
      <c r="AH78" s="58"/>
      <c r="AI78" s="58"/>
      <c r="AJ78" s="58"/>
      <c r="AK78" s="58"/>
    </row>
    <row r="79" spans="23:37" ht="12.75">
      <c r="W79" s="58"/>
      <c r="X79" s="58"/>
      <c r="Y79" s="58"/>
      <c r="Z79" s="58"/>
      <c r="AA79" s="58"/>
      <c r="AB79" s="58"/>
      <c r="AC79" s="58"/>
      <c r="AD79" s="58"/>
      <c r="AE79" s="58"/>
      <c r="AF79" s="58"/>
      <c r="AG79" s="58"/>
      <c r="AH79" s="58"/>
      <c r="AI79" s="58"/>
      <c r="AJ79" s="58"/>
      <c r="AK79" s="58"/>
    </row>
    <row r="80" spans="23:37" ht="12.75">
      <c r="W80" s="58"/>
      <c r="X80" s="58"/>
      <c r="Y80" s="58"/>
      <c r="Z80" s="58"/>
      <c r="AA80" s="58"/>
      <c r="AB80" s="58"/>
      <c r="AC80" s="58"/>
      <c r="AD80" s="58"/>
      <c r="AE80" s="58"/>
      <c r="AF80" s="58"/>
      <c r="AG80" s="58"/>
      <c r="AH80" s="58"/>
      <c r="AI80" s="58"/>
      <c r="AJ80" s="58"/>
      <c r="AK80" s="58"/>
    </row>
    <row r="122" ht="12.75">
      <c r="A122" s="59"/>
    </row>
  </sheetData>
  <sheetProtection/>
  <mergeCells count="199">
    <mergeCell ref="K35:L35"/>
    <mergeCell ref="K32:L32"/>
    <mergeCell ref="R20:S20"/>
    <mergeCell ref="R21:S21"/>
    <mergeCell ref="R23:S23"/>
    <mergeCell ref="A36:P36"/>
    <mergeCell ref="A35:B35"/>
    <mergeCell ref="A33:B33"/>
    <mergeCell ref="A34:B34"/>
    <mergeCell ref="C65:R65"/>
    <mergeCell ref="A65:B65"/>
    <mergeCell ref="K63:R63"/>
    <mergeCell ref="K64:R64"/>
    <mergeCell ref="G42:J42"/>
    <mergeCell ref="A41:B42"/>
    <mergeCell ref="A50:O50"/>
    <mergeCell ref="G47:J47"/>
    <mergeCell ref="L41:P41"/>
    <mergeCell ref="K47:O47"/>
    <mergeCell ref="P54:T54"/>
    <mergeCell ref="T45:U45"/>
    <mergeCell ref="K51:O51"/>
    <mergeCell ref="K52:N52"/>
    <mergeCell ref="G41:K41"/>
    <mergeCell ref="T41:U42"/>
    <mergeCell ref="P51:T51"/>
    <mergeCell ref="A53:C53"/>
    <mergeCell ref="G54:J54"/>
    <mergeCell ref="D57:F57"/>
    <mergeCell ref="L42:O42"/>
    <mergeCell ref="R41:S41"/>
    <mergeCell ref="C42:E42"/>
    <mergeCell ref="P47:V47"/>
    <mergeCell ref="P48:V49"/>
    <mergeCell ref="K53:O53"/>
    <mergeCell ref="L43:P45"/>
    <mergeCell ref="D54:F54"/>
    <mergeCell ref="P53:T53"/>
    <mergeCell ref="A21:B21"/>
    <mergeCell ref="K28:L28"/>
    <mergeCell ref="K27:L27"/>
    <mergeCell ref="A24:B24"/>
    <mergeCell ref="A23:B23"/>
    <mergeCell ref="R22:S22"/>
    <mergeCell ref="A31:B31"/>
    <mergeCell ref="C39:P39"/>
    <mergeCell ref="T37:U37"/>
    <mergeCell ref="K34:L34"/>
    <mergeCell ref="K33:L33"/>
    <mergeCell ref="R34:S34"/>
    <mergeCell ref="T34:U34"/>
    <mergeCell ref="T35:U35"/>
    <mergeCell ref="T22:U22"/>
    <mergeCell ref="R27:S27"/>
    <mergeCell ref="R28:S28"/>
    <mergeCell ref="K30:L30"/>
    <mergeCell ref="T31:U31"/>
    <mergeCell ref="C5:J5"/>
    <mergeCell ref="C6:J6"/>
    <mergeCell ref="A18:B18"/>
    <mergeCell ref="C10:R10"/>
    <mergeCell ref="C12:F13"/>
    <mergeCell ref="P8:R8"/>
    <mergeCell ref="A5:B5"/>
    <mergeCell ref="A17:B17"/>
    <mergeCell ref="K18:L18"/>
    <mergeCell ref="A14:B14"/>
    <mergeCell ref="K13:L13"/>
    <mergeCell ref="K12:L12"/>
    <mergeCell ref="E7:F7"/>
    <mergeCell ref="G7:J8"/>
    <mergeCell ref="K14:L14"/>
    <mergeCell ref="A10:B10"/>
    <mergeCell ref="K15:L15"/>
    <mergeCell ref="K6:O6"/>
    <mergeCell ref="E8:F8"/>
    <mergeCell ref="A9:B9"/>
    <mergeCell ref="C9:R9"/>
    <mergeCell ref="A7:B8"/>
    <mergeCell ref="K8:O8"/>
    <mergeCell ref="P7:R7"/>
    <mergeCell ref="K7:O7"/>
    <mergeCell ref="A6:B6"/>
    <mergeCell ref="T15:U15"/>
    <mergeCell ref="T13:U13"/>
    <mergeCell ref="M12:Q12"/>
    <mergeCell ref="R12:U12"/>
    <mergeCell ref="R13:S13"/>
    <mergeCell ref="R15:S15"/>
    <mergeCell ref="G12:J13"/>
    <mergeCell ref="A15:B15"/>
    <mergeCell ref="A13:B13"/>
    <mergeCell ref="A12:B12"/>
    <mergeCell ref="K16:L16"/>
    <mergeCell ref="K17:L17"/>
    <mergeCell ref="R17:S17"/>
    <mergeCell ref="T16:U16"/>
    <mergeCell ref="T28:U28"/>
    <mergeCell ref="A30:B30"/>
    <mergeCell ref="R31:S31"/>
    <mergeCell ref="K29:L29"/>
    <mergeCell ref="K26:L26"/>
    <mergeCell ref="A28:B28"/>
    <mergeCell ref="A29:B29"/>
    <mergeCell ref="T18:U18"/>
    <mergeCell ref="A25:B25"/>
    <mergeCell ref="A22:B22"/>
    <mergeCell ref="A16:B16"/>
    <mergeCell ref="A20:B20"/>
    <mergeCell ref="A19:B19"/>
    <mergeCell ref="R18:S18"/>
    <mergeCell ref="R19:S19"/>
    <mergeCell ref="T19:U19"/>
    <mergeCell ref="T21:U21"/>
    <mergeCell ref="T20:U20"/>
    <mergeCell ref="K19:L19"/>
    <mergeCell ref="K20:L20"/>
    <mergeCell ref="R37:S37"/>
    <mergeCell ref="R36:S36"/>
    <mergeCell ref="K31:L31"/>
    <mergeCell ref="A27:B27"/>
    <mergeCell ref="A26:B26"/>
    <mergeCell ref="K24:L24"/>
    <mergeCell ref="K25:L25"/>
    <mergeCell ref="T17:U17"/>
    <mergeCell ref="R24:S24"/>
    <mergeCell ref="K23:L23"/>
    <mergeCell ref="K22:L22"/>
    <mergeCell ref="K21:L21"/>
    <mergeCell ref="T36:U36"/>
    <mergeCell ref="R33:S33"/>
    <mergeCell ref="R35:S35"/>
    <mergeCell ref="T24:U24"/>
    <mergeCell ref="R26:S26"/>
    <mergeCell ref="R25:S25"/>
    <mergeCell ref="T26:U26"/>
    <mergeCell ref="T27:U27"/>
    <mergeCell ref="T25:U25"/>
    <mergeCell ref="R29:S29"/>
    <mergeCell ref="T32:U32"/>
    <mergeCell ref="R32:S32"/>
    <mergeCell ref="T6:U6"/>
    <mergeCell ref="T7:U7"/>
    <mergeCell ref="T8:U8"/>
    <mergeCell ref="T9:U9"/>
    <mergeCell ref="T10:U10"/>
    <mergeCell ref="P6:R6"/>
    <mergeCell ref="S6:S10"/>
    <mergeCell ref="T33:U33"/>
    <mergeCell ref="R30:S30"/>
    <mergeCell ref="R16:S16"/>
    <mergeCell ref="A51:C52"/>
    <mergeCell ref="R43:S45"/>
    <mergeCell ref="A67:B67"/>
    <mergeCell ref="C67:D67"/>
    <mergeCell ref="C41:F41"/>
    <mergeCell ref="G51:J52"/>
    <mergeCell ref="T29:U29"/>
    <mergeCell ref="T23:U23"/>
    <mergeCell ref="P55:T55"/>
    <mergeCell ref="K54:O54"/>
    <mergeCell ref="A46:O46"/>
    <mergeCell ref="G57:J57"/>
    <mergeCell ref="C43:F45"/>
    <mergeCell ref="D53:F53"/>
    <mergeCell ref="G53:J53"/>
    <mergeCell ref="G56:J56"/>
    <mergeCell ref="G45:K45"/>
    <mergeCell ref="A63:J63"/>
    <mergeCell ref="A57:C57"/>
    <mergeCell ref="K55:O55"/>
    <mergeCell ref="A55:C55"/>
    <mergeCell ref="G55:J55"/>
    <mergeCell ref="T30:U30"/>
    <mergeCell ref="A37:P37"/>
    <mergeCell ref="A69:B69"/>
    <mergeCell ref="A68:B68"/>
    <mergeCell ref="C68:F68"/>
    <mergeCell ref="C69:F69"/>
    <mergeCell ref="K57:O57"/>
    <mergeCell ref="A32:B32"/>
    <mergeCell ref="S64:V64"/>
    <mergeCell ref="S58:V58"/>
    <mergeCell ref="S59:V59"/>
    <mergeCell ref="S60:V60"/>
    <mergeCell ref="S63:V63"/>
    <mergeCell ref="K56:O56"/>
    <mergeCell ref="P56:T56"/>
    <mergeCell ref="K59:R59"/>
    <mergeCell ref="P57:T57"/>
    <mergeCell ref="K60:R60"/>
    <mergeCell ref="A54:C54"/>
    <mergeCell ref="A56:C56"/>
    <mergeCell ref="D56:F56"/>
    <mergeCell ref="D55:F55"/>
    <mergeCell ref="K58:R58"/>
    <mergeCell ref="D51:F52"/>
    <mergeCell ref="P50:T50"/>
    <mergeCell ref="P52:T52"/>
  </mergeCells>
  <printOptions horizontalCentered="1" verticalCentered="1"/>
  <pageMargins left="0.1968503937007874" right="0.1968503937007874" top="0.3937007874015748" bottom="0.3937007874015748" header="0" footer="0"/>
  <pageSetup blackAndWhite="1" horizontalDpi="200" verticalDpi="200" orientation="portrait" paperSize="9" scale="75" r:id="rId2"/>
  <drawing r:id="rId1"/>
</worksheet>
</file>

<file path=xl/worksheets/sheet13.xml><?xml version="1.0" encoding="utf-8"?>
<worksheet xmlns="http://schemas.openxmlformats.org/spreadsheetml/2006/main" xmlns:r="http://schemas.openxmlformats.org/officeDocument/2006/relationships">
  <sheetPr codeName="Sayfa16">
    <tabColor indexed="52"/>
  </sheetPr>
  <dimension ref="A1:U36"/>
  <sheetViews>
    <sheetView showGridLines="0" zoomScalePageLayoutView="0" workbookViewId="0" topLeftCell="A13">
      <selection activeCell="V15" sqref="V15"/>
    </sheetView>
  </sheetViews>
  <sheetFormatPr defaultColWidth="9.140625" defaultRowHeight="12.75"/>
  <cols>
    <col min="1" max="1" width="4.7109375" style="162" customWidth="1"/>
    <col min="2" max="2" width="12.57421875" style="162" customWidth="1"/>
    <col min="3" max="5" width="3.8515625" style="162" customWidth="1"/>
    <col min="6" max="6" width="5.140625" style="162" customWidth="1"/>
    <col min="7" max="7" width="5.00390625" style="162" customWidth="1"/>
    <col min="8" max="8" width="4.140625" style="162" customWidth="1"/>
    <col min="9" max="9" width="3.140625" style="162" customWidth="1"/>
    <col min="10" max="10" width="3.421875" style="162" customWidth="1"/>
    <col min="11" max="11" width="4.140625" style="162" customWidth="1"/>
    <col min="12" max="12" width="3.421875" style="162" customWidth="1"/>
    <col min="13" max="13" width="4.00390625" style="162" customWidth="1"/>
    <col min="14" max="15" width="3.421875" style="162" customWidth="1"/>
    <col min="16" max="16" width="7.00390625" style="162" customWidth="1"/>
    <col min="17" max="17" width="4.140625" style="162" customWidth="1"/>
    <col min="18" max="18" width="5.00390625" style="162" customWidth="1"/>
    <col min="19" max="19" width="10.140625" style="162" customWidth="1"/>
    <col min="20" max="16384" width="9.140625" style="162" customWidth="1"/>
  </cols>
  <sheetData>
    <row r="1" ht="12.75" customHeight="1">
      <c r="S1" s="163" t="s">
        <v>153</v>
      </c>
    </row>
    <row r="2" spans="1:19" ht="15" customHeight="1">
      <c r="A2" s="1107" t="s">
        <v>154</v>
      </c>
      <c r="B2" s="1107"/>
      <c r="C2" s="1107"/>
      <c r="D2" s="1107"/>
      <c r="E2" s="1107"/>
      <c r="F2" s="1107"/>
      <c r="G2" s="1107"/>
      <c r="H2" s="1107"/>
      <c r="I2" s="1107"/>
      <c r="J2" s="1107"/>
      <c r="K2" s="1107"/>
      <c r="L2" s="1107"/>
      <c r="M2" s="1107"/>
      <c r="N2" s="1107"/>
      <c r="O2" s="1107"/>
      <c r="P2" s="1107"/>
      <c r="Q2" s="1107"/>
      <c r="R2" s="1107"/>
      <c r="S2" s="1107"/>
    </row>
    <row r="3" spans="1:19" ht="11.25" customHeight="1">
      <c r="A3" s="164"/>
      <c r="B3" s="164"/>
      <c r="C3" s="164"/>
      <c r="D3" s="164"/>
      <c r="E3" s="164"/>
      <c r="F3" s="164"/>
      <c r="G3" s="164"/>
      <c r="H3" s="164"/>
      <c r="I3" s="164"/>
      <c r="J3" s="164"/>
      <c r="K3" s="164"/>
      <c r="L3" s="164"/>
      <c r="M3" s="164"/>
      <c r="N3" s="164"/>
      <c r="O3" s="164"/>
      <c r="P3" s="164"/>
      <c r="Q3" s="164"/>
      <c r="R3" s="164"/>
      <c r="S3" s="164"/>
    </row>
    <row r="4" spans="1:19" ht="22.5" customHeight="1">
      <c r="A4" s="165" t="s">
        <v>174</v>
      </c>
      <c r="B4" s="186" t="str">
        <f>BİLGİLER!I18</f>
        <v>12345678-841.02/</v>
      </c>
      <c r="C4" s="186"/>
      <c r="D4" s="186"/>
      <c r="E4" s="186"/>
      <c r="F4" s="186"/>
      <c r="G4" s="166"/>
      <c r="H4" s="166"/>
      <c r="I4" s="166"/>
      <c r="J4" s="166"/>
      <c r="K4" s="167"/>
      <c r="L4" s="167"/>
      <c r="M4" s="167"/>
      <c r="N4" s="167"/>
      <c r="O4" s="167"/>
      <c r="P4" s="167"/>
      <c r="Q4" s="167"/>
      <c r="R4" s="167"/>
      <c r="S4" s="184">
        <f>BİLGİLER!I17</f>
        <v>42028</v>
      </c>
    </row>
    <row r="5" spans="1:19" ht="34.5" customHeight="1">
      <c r="A5" s="168" t="s">
        <v>155</v>
      </c>
      <c r="B5" s="169"/>
      <c r="C5" s="169"/>
      <c r="D5" s="169"/>
      <c r="F5" s="271" t="str">
        <f>BİLGİLER!B8</f>
        <v>………. Anadolu Lisesi</v>
      </c>
      <c r="G5" s="185"/>
      <c r="H5" s="185"/>
      <c r="I5" s="185"/>
      <c r="J5" s="185"/>
      <c r="K5" s="180"/>
      <c r="L5" s="170"/>
      <c r="M5" s="170"/>
      <c r="N5" s="170"/>
      <c r="O5" s="170"/>
      <c r="P5" s="170"/>
      <c r="Q5" s="170"/>
      <c r="R5" s="170"/>
      <c r="S5" s="171"/>
    </row>
    <row r="6" spans="1:19" ht="45" customHeight="1">
      <c r="A6" s="1120" t="s">
        <v>331</v>
      </c>
      <c r="B6" s="1121"/>
      <c r="C6" s="1121"/>
      <c r="D6" s="1121"/>
      <c r="E6" s="1121"/>
      <c r="F6" s="1121"/>
      <c r="G6" s="1121"/>
      <c r="H6" s="1121"/>
      <c r="I6" s="1121"/>
      <c r="J6" s="1121"/>
      <c r="K6" s="1121"/>
      <c r="L6" s="1121"/>
      <c r="M6" s="1121"/>
      <c r="N6" s="1121"/>
      <c r="O6" s="1121"/>
      <c r="P6" s="1121"/>
      <c r="Q6" s="1121"/>
      <c r="R6" s="1121"/>
      <c r="S6" s="1122"/>
    </row>
    <row r="7" spans="2:10" ht="9" customHeight="1">
      <c r="B7" s="172"/>
      <c r="C7" s="172"/>
      <c r="D7" s="172"/>
      <c r="E7" s="172"/>
      <c r="F7" s="172"/>
      <c r="G7" s="172"/>
      <c r="H7" s="172"/>
      <c r="I7" s="172"/>
      <c r="J7" s="172"/>
    </row>
    <row r="8" spans="1:20" ht="45.75" customHeight="1">
      <c r="A8" s="1111" t="s">
        <v>156</v>
      </c>
      <c r="B8" s="1108" t="s">
        <v>157</v>
      </c>
      <c r="C8" s="1109"/>
      <c r="D8" s="1109"/>
      <c r="E8" s="1109"/>
      <c r="F8" s="1109"/>
      <c r="G8" s="1110"/>
      <c r="H8" s="1123" t="s">
        <v>247</v>
      </c>
      <c r="I8" s="1124"/>
      <c r="J8" s="1124"/>
      <c r="K8" s="1124"/>
      <c r="L8" s="1124"/>
      <c r="M8" s="1124"/>
      <c r="N8" s="1124"/>
      <c r="O8" s="1124"/>
      <c r="P8" s="1124"/>
      <c r="Q8" s="1124"/>
      <c r="R8" s="1124"/>
      <c r="S8" s="1125"/>
      <c r="T8" s="173"/>
    </row>
    <row r="9" spans="1:19" ht="25.5" customHeight="1">
      <c r="A9" s="1112"/>
      <c r="B9" s="1108" t="s">
        <v>158</v>
      </c>
      <c r="C9" s="1109"/>
      <c r="D9" s="1109"/>
      <c r="E9" s="1109"/>
      <c r="F9" s="1109"/>
      <c r="G9" s="1110"/>
      <c r="H9" s="1126" t="str">
        <f>BİLGİLER!I10</f>
        <v>Sosyal Haklar </v>
      </c>
      <c r="I9" s="1127"/>
      <c r="J9" s="1127"/>
      <c r="K9" s="1127"/>
      <c r="L9" s="1127"/>
      <c r="M9" s="1127"/>
      <c r="N9" s="1127"/>
      <c r="O9" s="1127"/>
      <c r="P9" s="1127"/>
      <c r="Q9" s="1127"/>
      <c r="R9" s="1127"/>
      <c r="S9" s="1128"/>
    </row>
    <row r="10" spans="1:19" ht="25.5" customHeight="1">
      <c r="A10" s="1112"/>
      <c r="B10" s="1108" t="s">
        <v>159</v>
      </c>
      <c r="C10" s="1109"/>
      <c r="D10" s="1109"/>
      <c r="E10" s="1109"/>
      <c r="F10" s="1109"/>
      <c r="G10" s="1110"/>
      <c r="H10" s="341">
        <f>BİLGİLER!I15</f>
        <v>1</v>
      </c>
      <c r="I10" s="1109" t="s">
        <v>279</v>
      </c>
      <c r="J10" s="1109"/>
      <c r="K10" s="1109"/>
      <c r="L10" s="1109"/>
      <c r="M10" s="1109"/>
      <c r="N10" s="1109"/>
      <c r="O10" s="1109"/>
      <c r="P10" s="1109"/>
      <c r="Q10" s="1109"/>
      <c r="R10" s="1109"/>
      <c r="S10" s="1110"/>
    </row>
    <row r="11" spans="1:19" ht="25.5" customHeight="1">
      <c r="A11" s="1112"/>
      <c r="B11" s="1108" t="s">
        <v>160</v>
      </c>
      <c r="C11" s="1109"/>
      <c r="D11" s="1109"/>
      <c r="E11" s="1109"/>
      <c r="F11" s="1109"/>
      <c r="G11" s="1110"/>
      <c r="H11" s="1108"/>
      <c r="I11" s="1109"/>
      <c r="J11" s="1135" t="s">
        <v>332</v>
      </c>
      <c r="K11" s="1135"/>
      <c r="L11" s="1135"/>
      <c r="M11" s="342"/>
      <c r="N11" s="1131"/>
      <c r="O11" s="1131"/>
      <c r="P11" s="343"/>
      <c r="Q11" s="343"/>
      <c r="R11" s="343"/>
      <c r="S11" s="394"/>
    </row>
    <row r="12" spans="1:19" ht="25.5" customHeight="1">
      <c r="A12" s="1112"/>
      <c r="B12" s="1108" t="s">
        <v>161</v>
      </c>
      <c r="C12" s="1109"/>
      <c r="D12" s="1109"/>
      <c r="E12" s="1109"/>
      <c r="F12" s="1109"/>
      <c r="G12" s="1110"/>
      <c r="H12" s="1108" t="s">
        <v>231</v>
      </c>
      <c r="I12" s="1109"/>
      <c r="J12" s="1109"/>
      <c r="K12" s="1109"/>
      <c r="L12" s="1109"/>
      <c r="M12" s="1109"/>
      <c r="N12" s="1109"/>
      <c r="O12" s="1109"/>
      <c r="P12" s="1109"/>
      <c r="Q12" s="1109"/>
      <c r="R12" s="1109"/>
      <c r="S12" s="1110"/>
    </row>
    <row r="13" spans="1:19" ht="25.5" customHeight="1">
      <c r="A13" s="1112"/>
      <c r="B13" s="1108" t="s">
        <v>162</v>
      </c>
      <c r="C13" s="1109"/>
      <c r="D13" s="1109"/>
      <c r="E13" s="1109"/>
      <c r="F13" s="1109"/>
      <c r="G13" s="1110"/>
      <c r="H13" s="1129">
        <f>NAKİT!R15</f>
        <v>228.72000000000003</v>
      </c>
      <c r="I13" s="1130"/>
      <c r="J13" s="1130"/>
      <c r="K13" s="339" t="s">
        <v>163</v>
      </c>
      <c r="L13" s="339"/>
      <c r="M13" s="339"/>
      <c r="N13" s="339"/>
      <c r="O13" s="339"/>
      <c r="P13" s="339"/>
      <c r="Q13" s="339"/>
      <c r="R13" s="339"/>
      <c r="S13" s="340"/>
    </row>
    <row r="14" spans="1:21" ht="25.5" customHeight="1">
      <c r="A14" s="1112"/>
      <c r="B14" s="1108" t="s">
        <v>164</v>
      </c>
      <c r="C14" s="1109"/>
      <c r="D14" s="1109"/>
      <c r="E14" s="1109"/>
      <c r="F14" s="1109"/>
      <c r="G14" s="1110"/>
      <c r="H14" s="1129">
        <f>H13</f>
        <v>228.72000000000003</v>
      </c>
      <c r="I14" s="1130"/>
      <c r="J14" s="1130"/>
      <c r="K14" s="339" t="s">
        <v>163</v>
      </c>
      <c r="L14" s="339"/>
      <c r="M14" s="339"/>
      <c r="N14" s="339"/>
      <c r="O14" s="339"/>
      <c r="P14" s="339"/>
      <c r="Q14" s="339"/>
      <c r="R14" s="339"/>
      <c r="S14" s="340"/>
      <c r="U14" s="395"/>
    </row>
    <row r="15" spans="1:19" ht="25.5" customHeight="1">
      <c r="A15" s="1112"/>
      <c r="B15" s="1108" t="s">
        <v>165</v>
      </c>
      <c r="C15" s="1109"/>
      <c r="D15" s="1109"/>
      <c r="E15" s="1109"/>
      <c r="F15" s="1109"/>
      <c r="G15" s="1110"/>
      <c r="H15" s="1136" t="str">
        <f>CONCATENATE(BİLGİLER!I3,"-",BİLGİLER!J3,"-",BİLGİLER!K3,"-",BİLGİLER!L3,"    ",BİLGİLER!I4,"-",BİLGİLER!J4,"-",BİLGİLER!K4,"-",BİLGİLER!L4,"  ",BİLGİLER!I5,"   ",BİLGİLER!I6,"-",BİLGİLER!J6,"-",BİLGİLER!K6,"-",BİLGİLER!L6,)</f>
        <v>13-01-32-62    9-2-1-00  1   01-1-4-1</v>
      </c>
      <c r="I15" s="1137"/>
      <c r="J15" s="1137"/>
      <c r="K15" s="1137"/>
      <c r="L15" s="1137"/>
      <c r="M15" s="1137"/>
      <c r="N15" s="1137"/>
      <c r="O15" s="1137"/>
      <c r="P15" s="1137"/>
      <c r="Q15" s="1137"/>
      <c r="R15" s="1137"/>
      <c r="S15" s="1138"/>
    </row>
    <row r="16" spans="1:19" ht="25.5" customHeight="1">
      <c r="A16" s="1112"/>
      <c r="B16" s="344" t="s">
        <v>166</v>
      </c>
      <c r="C16" s="339"/>
      <c r="D16" s="339"/>
      <c r="E16" s="339"/>
      <c r="F16" s="339"/>
      <c r="G16" s="340"/>
      <c r="H16" s="1134" t="str">
        <f>CONCATENATE(C32,"-",P32)</f>
        <v>Behçet YAYIKÇI-Bekir ASLAN</v>
      </c>
      <c r="I16" s="1127"/>
      <c r="J16" s="1127"/>
      <c r="K16" s="1127"/>
      <c r="L16" s="1127"/>
      <c r="M16" s="1127"/>
      <c r="N16" s="1127"/>
      <c r="O16" s="1127"/>
      <c r="P16" s="1127"/>
      <c r="Q16" s="1127"/>
      <c r="R16" s="1127"/>
      <c r="S16" s="1128"/>
    </row>
    <row r="17" spans="1:19" ht="25.5" customHeight="1">
      <c r="A17" s="1113"/>
      <c r="B17" s="174"/>
      <c r="C17" s="175"/>
      <c r="D17" s="175"/>
      <c r="E17" s="175"/>
      <c r="F17" s="175"/>
      <c r="G17" s="176"/>
      <c r="H17" s="174"/>
      <c r="I17" s="175"/>
      <c r="J17" s="175"/>
      <c r="K17" s="175"/>
      <c r="L17" s="175"/>
      <c r="M17" s="175"/>
      <c r="N17" s="175"/>
      <c r="O17" s="175"/>
      <c r="P17" s="175"/>
      <c r="Q17" s="175"/>
      <c r="R17" s="175"/>
      <c r="S17" s="176"/>
    </row>
    <row r="18" spans="1:19" ht="7.5" customHeight="1">
      <c r="A18" s="170"/>
      <c r="B18" s="170"/>
      <c r="C18" s="170"/>
      <c r="D18" s="170"/>
      <c r="E18" s="170"/>
      <c r="F18" s="170"/>
      <c r="G18" s="170"/>
      <c r="H18" s="170"/>
      <c r="I18" s="170"/>
      <c r="J18" s="170"/>
      <c r="K18" s="170"/>
      <c r="L18" s="170"/>
      <c r="M18" s="170"/>
      <c r="N18" s="170"/>
      <c r="O18" s="170"/>
      <c r="P18" s="170"/>
      <c r="Q18" s="170"/>
      <c r="R18" s="170"/>
      <c r="S18" s="170"/>
    </row>
    <row r="19" spans="1:19" ht="18.75" customHeight="1">
      <c r="A19" s="165"/>
      <c r="B19" s="187" t="s">
        <v>167</v>
      </c>
      <c r="C19" s="167"/>
      <c r="D19" s="167"/>
      <c r="E19" s="167"/>
      <c r="F19" s="167"/>
      <c r="G19" s="167"/>
      <c r="H19" s="167"/>
      <c r="I19" s="167"/>
      <c r="J19" s="167"/>
      <c r="K19" s="167"/>
      <c r="L19" s="167"/>
      <c r="M19" s="167"/>
      <c r="N19" s="167"/>
      <c r="O19" s="167"/>
      <c r="P19" s="167"/>
      <c r="Q19" s="167"/>
      <c r="R19" s="167"/>
      <c r="S19" s="188"/>
    </row>
    <row r="20" spans="1:19" ht="15.75" customHeight="1">
      <c r="A20" s="189"/>
      <c r="B20" s="1132" t="str">
        <f>CONCATENATE(BİLGİLER!B8,"  personelinin Aile Yardımı Ödeneği olarak")</f>
        <v>………. Anadolu Lisesi  personelinin Aile Yardımı Ödeneği olarak</v>
      </c>
      <c r="C20" s="1132"/>
      <c r="D20" s="1132"/>
      <c r="E20" s="1132"/>
      <c r="F20" s="1132"/>
      <c r="G20" s="1132"/>
      <c r="H20" s="1132"/>
      <c r="I20" s="1132"/>
      <c r="J20" s="1132"/>
      <c r="K20" s="1132"/>
      <c r="L20" s="1132"/>
      <c r="M20" s="1132"/>
      <c r="N20" s="1132"/>
      <c r="O20" s="1132"/>
      <c r="P20" s="1132"/>
      <c r="Q20" s="1132"/>
      <c r="R20" s="1132"/>
      <c r="S20" s="1133"/>
    </row>
    <row r="21" spans="1:19" ht="13.5">
      <c r="A21" s="189"/>
      <c r="B21" s="161" t="s">
        <v>176</v>
      </c>
      <c r="C21" s="177" t="str">
        <f>NAKİT!C15</f>
        <v>13</v>
      </c>
      <c r="D21" s="177" t="str">
        <f>NAKİT!D15</f>
        <v>01</v>
      </c>
      <c r="E21" s="177" t="str">
        <f>NAKİT!E15</f>
        <v>32</v>
      </c>
      <c r="F21" s="177" t="str">
        <f>NAKİT!F15</f>
        <v>62</v>
      </c>
      <c r="G21" s="182"/>
      <c r="H21" s="1104" t="s">
        <v>177</v>
      </c>
      <c r="I21" s="1104"/>
      <c r="J21" s="1104"/>
      <c r="K21" s="1104"/>
      <c r="L21" s="178" t="str">
        <f>NAKİT!M15</f>
        <v>01</v>
      </c>
      <c r="M21" s="178">
        <f>NAKİT!N15</f>
        <v>1</v>
      </c>
      <c r="N21" s="178">
        <f>NAKİT!O15</f>
        <v>4</v>
      </c>
      <c r="O21" s="178">
        <f>NAKİT!P15</f>
        <v>1</v>
      </c>
      <c r="P21" s="170" t="s">
        <v>178</v>
      </c>
      <c r="Q21" s="170"/>
      <c r="R21" s="183"/>
      <c r="S21" s="190"/>
    </row>
    <row r="22" spans="1:19" ht="13.5">
      <c r="A22" s="189"/>
      <c r="B22" s="1095" t="str">
        <f>IF(BİLGİLER!B11="İL","Muhasebe Müdürlüğüne gönderilmiştir/Ödeneği vardır.","Mal Müdürlüğüne gönderilmiştir./Ödeneği vardır.")</f>
        <v>Mal Müdürlüğüne gönderilmiştir./Ödeneği vardır.</v>
      </c>
      <c r="C22" s="1095"/>
      <c r="D22" s="1095"/>
      <c r="E22" s="1095"/>
      <c r="F22" s="1095"/>
      <c r="G22" s="1095"/>
      <c r="H22" s="1095"/>
      <c r="I22" s="1095"/>
      <c r="J22" s="1095"/>
      <c r="K22" s="1095"/>
      <c r="L22" s="1095"/>
      <c r="M22" s="1095"/>
      <c r="N22" s="1095"/>
      <c r="O22" s="1095"/>
      <c r="P22" s="1095"/>
      <c r="Q22" s="1095"/>
      <c r="R22" s="1095"/>
      <c r="S22" s="1096"/>
    </row>
    <row r="23" spans="1:19" ht="13.5">
      <c r="A23" s="174"/>
      <c r="B23" s="175" t="s">
        <v>180</v>
      </c>
      <c r="C23" s="175"/>
      <c r="D23" s="175"/>
      <c r="E23" s="175"/>
      <c r="F23" s="175"/>
      <c r="G23" s="175"/>
      <c r="H23" s="175"/>
      <c r="I23" s="175"/>
      <c r="J23" s="175"/>
      <c r="K23" s="175"/>
      <c r="L23" s="175"/>
      <c r="M23" s="175"/>
      <c r="N23" s="175"/>
      <c r="O23" s="175"/>
      <c r="P23" s="175"/>
      <c r="Q23" s="175"/>
      <c r="R23" s="175"/>
      <c r="S23" s="176"/>
    </row>
    <row r="24" ht="7.5" customHeight="1"/>
    <row r="25" spans="1:19" ht="24.75" customHeight="1">
      <c r="A25" s="1114" t="str">
        <f>CONCATENATE("         Yukarıda belirtilen  "," "&amp;TEXT(H13,"#.##0,00 TL")," harcamanın yaptırılması hususu olurlarınıza arz olunur.")</f>
        <v>         Yukarıda belirtilen   228,72 TL harcamanın yaptırılması hususu olurlarınıza arz olunur.</v>
      </c>
      <c r="B25" s="1115"/>
      <c r="C25" s="1115"/>
      <c r="D25" s="1115"/>
      <c r="E25" s="1115"/>
      <c r="F25" s="1115"/>
      <c r="G25" s="1115"/>
      <c r="H25" s="1115"/>
      <c r="I25" s="1115"/>
      <c r="J25" s="1115"/>
      <c r="K25" s="1116"/>
      <c r="L25" s="165"/>
      <c r="M25" s="167"/>
      <c r="N25" s="167"/>
      <c r="O25" s="167"/>
      <c r="P25" s="167"/>
      <c r="Q25" s="167"/>
      <c r="R25" s="167"/>
      <c r="S25" s="188"/>
    </row>
    <row r="26" spans="1:19" ht="13.5">
      <c r="A26" s="1117"/>
      <c r="B26" s="1118"/>
      <c r="C26" s="1118"/>
      <c r="D26" s="1118"/>
      <c r="E26" s="1118"/>
      <c r="F26" s="1118"/>
      <c r="G26" s="1118"/>
      <c r="H26" s="1118"/>
      <c r="I26" s="1118"/>
      <c r="J26" s="1118"/>
      <c r="K26" s="1119"/>
      <c r="L26" s="189"/>
      <c r="M26" s="170"/>
      <c r="N26" s="170"/>
      <c r="O26" s="170"/>
      <c r="P26" s="170"/>
      <c r="Q26" s="170"/>
      <c r="R26" s="170"/>
      <c r="S26" s="171"/>
    </row>
    <row r="27" spans="1:19" ht="13.5">
      <c r="A27" s="189"/>
      <c r="B27" s="170"/>
      <c r="C27" s="170"/>
      <c r="D27" s="170"/>
      <c r="E27" s="170"/>
      <c r="F27" s="170"/>
      <c r="G27" s="170"/>
      <c r="H27" s="170"/>
      <c r="I27" s="170"/>
      <c r="J27" s="170"/>
      <c r="K27" s="171"/>
      <c r="L27" s="1100" t="s">
        <v>168</v>
      </c>
      <c r="M27" s="1101"/>
      <c r="N27" s="1101"/>
      <c r="O27" s="1101"/>
      <c r="P27" s="1101"/>
      <c r="Q27" s="1101"/>
      <c r="R27" s="1101"/>
      <c r="S27" s="1102"/>
    </row>
    <row r="28" spans="1:19" ht="13.5">
      <c r="A28" s="189"/>
      <c r="B28" s="170"/>
      <c r="C28" s="170"/>
      <c r="D28" s="170"/>
      <c r="E28" s="170"/>
      <c r="F28" s="170"/>
      <c r="G28" s="170"/>
      <c r="H28" s="170"/>
      <c r="I28" s="170"/>
      <c r="J28" s="170"/>
      <c r="K28" s="171"/>
      <c r="L28" s="1097">
        <f>BİLGİLER!I17</f>
        <v>42028</v>
      </c>
      <c r="M28" s="1098"/>
      <c r="N28" s="1098"/>
      <c r="O28" s="1098"/>
      <c r="P28" s="1098"/>
      <c r="Q28" s="1098"/>
      <c r="R28" s="1098"/>
      <c r="S28" s="1099"/>
    </row>
    <row r="29" spans="1:19" ht="13.5">
      <c r="A29" s="1100" t="s">
        <v>169</v>
      </c>
      <c r="B29" s="1101"/>
      <c r="C29" s="1101"/>
      <c r="D29" s="1101"/>
      <c r="E29" s="1101"/>
      <c r="F29" s="1101"/>
      <c r="G29" s="1101"/>
      <c r="H29" s="1101"/>
      <c r="I29" s="1101"/>
      <c r="J29" s="1101"/>
      <c r="K29" s="1102"/>
      <c r="L29" s="1100" t="s">
        <v>170</v>
      </c>
      <c r="M29" s="1101"/>
      <c r="N29" s="1101"/>
      <c r="O29" s="1101"/>
      <c r="P29" s="1101"/>
      <c r="Q29" s="1101"/>
      <c r="R29" s="1101"/>
      <c r="S29" s="1102"/>
    </row>
    <row r="30" spans="1:19" ht="13.5">
      <c r="A30" s="189"/>
      <c r="B30" s="170"/>
      <c r="C30" s="170"/>
      <c r="D30" s="170"/>
      <c r="E30" s="170"/>
      <c r="F30" s="170"/>
      <c r="G30" s="170"/>
      <c r="H30" s="170"/>
      <c r="I30" s="170"/>
      <c r="J30" s="170"/>
      <c r="K30" s="171"/>
      <c r="L30" s="189"/>
      <c r="M30" s="170"/>
      <c r="N30" s="170"/>
      <c r="O30" s="170"/>
      <c r="P30" s="170"/>
      <c r="Q30" s="170"/>
      <c r="R30" s="170"/>
      <c r="S30" s="171"/>
    </row>
    <row r="31" spans="1:19" ht="13.5">
      <c r="A31" s="189" t="s">
        <v>132</v>
      </c>
      <c r="B31" s="170"/>
      <c r="C31" s="1104" t="s">
        <v>171</v>
      </c>
      <c r="D31" s="1104"/>
      <c r="E31" s="1104"/>
      <c r="F31" s="1104"/>
      <c r="G31" s="1104"/>
      <c r="H31" s="1104"/>
      <c r="I31" s="1104"/>
      <c r="J31" s="1104"/>
      <c r="K31" s="1105"/>
      <c r="L31" s="189" t="s">
        <v>132</v>
      </c>
      <c r="M31" s="170"/>
      <c r="N31" s="170"/>
      <c r="O31" s="170"/>
      <c r="P31" s="1104" t="s">
        <v>171</v>
      </c>
      <c r="Q31" s="1104"/>
      <c r="R31" s="1104"/>
      <c r="S31" s="1105"/>
    </row>
    <row r="32" spans="1:19" ht="13.5">
      <c r="A32" s="189" t="s">
        <v>129</v>
      </c>
      <c r="B32" s="170"/>
      <c r="C32" s="1103" t="str">
        <f>BİLGİLER!B22</f>
        <v>Behçet YAYIKÇI</v>
      </c>
      <c r="D32" s="1095"/>
      <c r="E32" s="1095"/>
      <c r="F32" s="1095"/>
      <c r="G32" s="1095"/>
      <c r="H32" s="1095"/>
      <c r="I32" s="1095"/>
      <c r="J32" s="1095"/>
      <c r="K32" s="1096"/>
      <c r="L32" s="189" t="s">
        <v>129</v>
      </c>
      <c r="M32" s="170"/>
      <c r="N32" s="170"/>
      <c r="O32" s="170"/>
      <c r="P32" s="1095" t="str">
        <f>BİLGİLER!B23</f>
        <v>Bekir ASLAN</v>
      </c>
      <c r="Q32" s="1095"/>
      <c r="R32" s="1095"/>
      <c r="S32" s="1096"/>
    </row>
    <row r="33" spans="1:19" ht="13.5">
      <c r="A33" s="189" t="s">
        <v>172</v>
      </c>
      <c r="B33" s="170"/>
      <c r="C33" s="1103" t="str">
        <f>BİLGİLER!F22</f>
        <v>Şube Müdürü</v>
      </c>
      <c r="D33" s="1095"/>
      <c r="E33" s="1095"/>
      <c r="F33" s="1095"/>
      <c r="G33" s="1095"/>
      <c r="H33" s="1095"/>
      <c r="I33" s="1095"/>
      <c r="J33" s="1095"/>
      <c r="K33" s="1096"/>
      <c r="L33" s="189" t="s">
        <v>172</v>
      </c>
      <c r="M33" s="170"/>
      <c r="N33" s="170"/>
      <c r="O33" s="170"/>
      <c r="P33" s="1106" t="str">
        <f>BİLGİLER!F23</f>
        <v>İlçe Milli Eğitim Müdürü</v>
      </c>
      <c r="Q33" s="1095"/>
      <c r="R33" s="1095"/>
      <c r="S33" s="1096"/>
    </row>
    <row r="34" spans="1:19" ht="13.5">
      <c r="A34" s="174"/>
      <c r="B34" s="175"/>
      <c r="C34" s="175"/>
      <c r="D34" s="175"/>
      <c r="E34" s="175"/>
      <c r="F34" s="175"/>
      <c r="G34" s="175"/>
      <c r="H34" s="175"/>
      <c r="I34" s="175"/>
      <c r="J34" s="175"/>
      <c r="K34" s="176"/>
      <c r="L34" s="174"/>
      <c r="M34" s="175"/>
      <c r="N34" s="175"/>
      <c r="O34" s="175"/>
      <c r="P34" s="175"/>
      <c r="Q34" s="175"/>
      <c r="R34" s="175"/>
      <c r="S34" s="176"/>
    </row>
    <row r="35" spans="1:19" ht="32.25" customHeight="1">
      <c r="A35" s="1094" t="s">
        <v>173</v>
      </c>
      <c r="B35" s="1094"/>
      <c r="C35" s="1094"/>
      <c r="D35" s="1094"/>
      <c r="E35" s="1094"/>
      <c r="F35" s="1094"/>
      <c r="G35" s="1094"/>
      <c r="H35" s="1094"/>
      <c r="I35" s="1094"/>
      <c r="J35" s="1094"/>
      <c r="K35" s="1094"/>
      <c r="L35" s="1094"/>
      <c r="M35" s="1094"/>
      <c r="N35" s="1094"/>
      <c r="O35" s="1094"/>
      <c r="P35" s="1094"/>
      <c r="Q35" s="1094"/>
      <c r="R35" s="1094"/>
      <c r="S35" s="1094"/>
    </row>
    <row r="36" spans="1:19" ht="13.5">
      <c r="A36" s="179"/>
      <c r="B36" s="179"/>
      <c r="C36" s="179"/>
      <c r="D36" s="179"/>
      <c r="E36" s="179"/>
      <c r="F36" s="179"/>
      <c r="G36" s="179"/>
      <c r="H36" s="179"/>
      <c r="I36" s="179"/>
      <c r="J36" s="179"/>
      <c r="K36" s="179"/>
      <c r="L36" s="179"/>
      <c r="M36" s="179"/>
      <c r="N36" s="179"/>
      <c r="O36" s="179"/>
      <c r="P36" s="179"/>
      <c r="Q36" s="179"/>
      <c r="R36" s="179"/>
      <c r="S36" s="179"/>
    </row>
  </sheetData>
  <sheetProtection formatCells="0" formatColumns="0" formatRows="0" insertColumns="0" insertRows="0" insertHyperlinks="0" deleteColumns="0" deleteRows="0" sort="0" autoFilter="0" pivotTables="0"/>
  <mergeCells count="37">
    <mergeCell ref="B22:S22"/>
    <mergeCell ref="H11:I11"/>
    <mergeCell ref="J11:L11"/>
    <mergeCell ref="B15:G15"/>
    <mergeCell ref="H14:J14"/>
    <mergeCell ref="H15:S15"/>
    <mergeCell ref="I10:S10"/>
    <mergeCell ref="H13:J13"/>
    <mergeCell ref="N11:O11"/>
    <mergeCell ref="H21:K21"/>
    <mergeCell ref="B20:S20"/>
    <mergeCell ref="H16:S16"/>
    <mergeCell ref="L27:S27"/>
    <mergeCell ref="P31:S31"/>
    <mergeCell ref="A2:S2"/>
    <mergeCell ref="B14:G14"/>
    <mergeCell ref="B11:G11"/>
    <mergeCell ref="H12:S12"/>
    <mergeCell ref="B13:G13"/>
    <mergeCell ref="B12:G12"/>
    <mergeCell ref="A8:A17"/>
    <mergeCell ref="B8:G8"/>
    <mergeCell ref="A25:K26"/>
    <mergeCell ref="B9:G9"/>
    <mergeCell ref="A6:S6"/>
    <mergeCell ref="H8:S8"/>
    <mergeCell ref="B10:G10"/>
    <mergeCell ref="H9:S9"/>
    <mergeCell ref="A35:S35"/>
    <mergeCell ref="P32:S32"/>
    <mergeCell ref="L28:S28"/>
    <mergeCell ref="L29:S29"/>
    <mergeCell ref="C33:K33"/>
    <mergeCell ref="A29:K29"/>
    <mergeCell ref="C31:K31"/>
    <mergeCell ref="P33:S33"/>
    <mergeCell ref="C32:K32"/>
  </mergeCells>
  <printOptions horizontalCentered="1"/>
  <pageMargins left="0.3937007874015748" right="0.1968503937007874" top="0.5905511811023623" bottom="0.5905511811023623" header="0" footer="0"/>
  <pageSetup blackAndWhite="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ayfa10"/>
  <dimension ref="A1:V40"/>
  <sheetViews>
    <sheetView showGridLines="0" zoomScalePageLayoutView="0" workbookViewId="0" topLeftCell="A1">
      <selection activeCell="B10" sqref="B10:C10"/>
    </sheetView>
  </sheetViews>
  <sheetFormatPr defaultColWidth="9.140625" defaultRowHeight="12.75"/>
  <cols>
    <col min="1" max="1" width="6.7109375" style="544" customWidth="1"/>
    <col min="2" max="2" width="7.28125" style="544" customWidth="1"/>
    <col min="3" max="3" width="9.8515625" style="544" customWidth="1"/>
    <col min="4" max="4" width="7.00390625" style="544" customWidth="1"/>
    <col min="5" max="5" width="6.8515625" style="544" customWidth="1"/>
    <col min="6" max="6" width="7.00390625" style="544" customWidth="1"/>
    <col min="7" max="7" width="6.7109375" style="544" customWidth="1"/>
    <col min="8" max="10" width="7.28125" style="544" customWidth="1"/>
    <col min="11" max="11" width="3.140625" style="544" customWidth="1"/>
    <col min="12" max="12" width="6.8515625" style="544" customWidth="1"/>
    <col min="13" max="13" width="6.57421875" style="544" customWidth="1"/>
    <col min="14" max="14" width="7.28125" style="544" customWidth="1"/>
    <col min="15" max="15" width="9.00390625" style="544" customWidth="1"/>
    <col min="16" max="16" width="7.28125" style="544" customWidth="1"/>
    <col min="17" max="17" width="8.421875" style="544" customWidth="1"/>
    <col min="18" max="21" width="7.28125" style="544" customWidth="1"/>
    <col min="22" max="22" width="18.7109375" style="544" customWidth="1"/>
    <col min="23" max="16384" width="9.140625" style="544" customWidth="1"/>
  </cols>
  <sheetData>
    <row r="1" spans="1:21" ht="9.75" customHeight="1">
      <c r="A1" s="604"/>
      <c r="B1" s="552"/>
      <c r="C1" s="552"/>
      <c r="D1" s="552"/>
      <c r="E1" s="552"/>
      <c r="F1" s="552"/>
      <c r="G1" s="552"/>
      <c r="H1" s="552"/>
      <c r="I1" s="552"/>
      <c r="J1" s="552"/>
      <c r="K1" s="552"/>
      <c r="L1" s="552"/>
      <c r="M1" s="552"/>
      <c r="N1" s="552"/>
      <c r="O1" s="552"/>
      <c r="P1" s="552"/>
      <c r="Q1" s="552"/>
      <c r="R1" s="552"/>
      <c r="S1" s="552"/>
      <c r="T1" s="552"/>
      <c r="U1" s="605"/>
    </row>
    <row r="2" spans="1:21" ht="12.75">
      <c r="A2" s="1139" t="s">
        <v>430</v>
      </c>
      <c r="B2" s="1140"/>
      <c r="C2" s="1140"/>
      <c r="D2" s="1140"/>
      <c r="E2" s="1140"/>
      <c r="F2" s="1140"/>
      <c r="G2" s="1140"/>
      <c r="H2" s="1140"/>
      <c r="I2" s="1140"/>
      <c r="J2" s="1140"/>
      <c r="K2" s="1140"/>
      <c r="L2" s="1140"/>
      <c r="M2" s="1140"/>
      <c r="N2" s="1140"/>
      <c r="O2" s="1140"/>
      <c r="P2" s="1140"/>
      <c r="Q2" s="1140"/>
      <c r="R2" s="1140"/>
      <c r="S2" s="1140"/>
      <c r="T2" s="1140"/>
      <c r="U2" s="606" t="s">
        <v>36</v>
      </c>
    </row>
    <row r="3" spans="1:22" ht="15.75" thickBot="1">
      <c r="A3" s="607"/>
      <c r="B3" s="561"/>
      <c r="C3" s="561"/>
      <c r="D3" s="561"/>
      <c r="E3" s="561"/>
      <c r="F3" s="561"/>
      <c r="G3" s="561"/>
      <c r="H3" s="561"/>
      <c r="I3" s="561"/>
      <c r="J3" s="561"/>
      <c r="K3" s="608"/>
      <c r="L3" s="561"/>
      <c r="M3" s="561"/>
      <c r="N3" s="561"/>
      <c r="O3" s="561"/>
      <c r="P3" s="561"/>
      <c r="Q3" s="561"/>
      <c r="R3" s="561"/>
      <c r="S3" s="561"/>
      <c r="T3" s="561"/>
      <c r="U3" s="609"/>
      <c r="V3" s="623"/>
    </row>
    <row r="4" spans="1:21" ht="12.75">
      <c r="A4" s="1141" t="s">
        <v>431</v>
      </c>
      <c r="B4" s="1142"/>
      <c r="C4" s="1142"/>
      <c r="D4" s="1142"/>
      <c r="E4" s="1143"/>
      <c r="F4" s="610">
        <v>13</v>
      </c>
      <c r="G4" s="610">
        <v>1</v>
      </c>
      <c r="H4" s="610">
        <v>32</v>
      </c>
      <c r="I4" s="610">
        <v>62</v>
      </c>
      <c r="J4" s="611">
        <v>511</v>
      </c>
      <c r="K4" s="608"/>
      <c r="L4" s="1141" t="s">
        <v>432</v>
      </c>
      <c r="M4" s="1142"/>
      <c r="N4" s="1143"/>
      <c r="O4" s="1144" t="s">
        <v>458</v>
      </c>
      <c r="P4" s="1145"/>
      <c r="Q4" s="1145"/>
      <c r="R4" s="1145"/>
      <c r="S4" s="1145"/>
      <c r="T4" s="1145"/>
      <c r="U4" s="1146"/>
    </row>
    <row r="5" spans="1:21" ht="12.75">
      <c r="A5" s="1147" t="s">
        <v>433</v>
      </c>
      <c r="B5" s="1148"/>
      <c r="C5" s="1149"/>
      <c r="D5" s="1150" t="s">
        <v>460</v>
      </c>
      <c r="E5" s="1151"/>
      <c r="F5" s="1151"/>
      <c r="G5" s="1151"/>
      <c r="H5" s="1151"/>
      <c r="I5" s="1151"/>
      <c r="J5" s="1152"/>
      <c r="K5" s="608"/>
      <c r="L5" s="1147" t="s">
        <v>434</v>
      </c>
      <c r="M5" s="1148"/>
      <c r="N5" s="1149"/>
      <c r="O5" s="1153">
        <v>42028</v>
      </c>
      <c r="P5" s="1151"/>
      <c r="Q5" s="1151"/>
      <c r="R5" s="1151"/>
      <c r="S5" s="1151"/>
      <c r="T5" s="1151"/>
      <c r="U5" s="1152"/>
    </row>
    <row r="6" spans="1:21" ht="13.5" thickBot="1">
      <c r="A6" s="1154" t="s">
        <v>435</v>
      </c>
      <c r="B6" s="1155"/>
      <c r="C6" s="1156"/>
      <c r="D6" s="1157"/>
      <c r="E6" s="1158"/>
      <c r="F6" s="1158"/>
      <c r="G6" s="1158"/>
      <c r="H6" s="1158"/>
      <c r="I6" s="1158"/>
      <c r="J6" s="1159"/>
      <c r="K6" s="608"/>
      <c r="L6" s="1154" t="s">
        <v>436</v>
      </c>
      <c r="M6" s="1155"/>
      <c r="N6" s="1156"/>
      <c r="O6" s="1160"/>
      <c r="P6" s="1161"/>
      <c r="Q6" s="1161"/>
      <c r="R6" s="1161"/>
      <c r="S6" s="1161"/>
      <c r="T6" s="1161"/>
      <c r="U6" s="1162"/>
    </row>
    <row r="7" spans="1:21" ht="12.75">
      <c r="A7" s="612"/>
      <c r="B7" s="608"/>
      <c r="C7" s="608"/>
      <c r="D7" s="608"/>
      <c r="E7" s="608"/>
      <c r="F7" s="608"/>
      <c r="G7" s="608"/>
      <c r="H7" s="608"/>
      <c r="I7" s="608"/>
      <c r="J7" s="608"/>
      <c r="K7" s="608"/>
      <c r="L7" s="608"/>
      <c r="M7" s="608"/>
      <c r="N7" s="608"/>
      <c r="O7" s="608"/>
      <c r="P7" s="608"/>
      <c r="Q7" s="608"/>
      <c r="R7" s="608"/>
      <c r="S7" s="608"/>
      <c r="T7" s="608"/>
      <c r="U7" s="613"/>
    </row>
    <row r="8" spans="1:21" ht="12.75">
      <c r="A8" s="1163" t="s">
        <v>114</v>
      </c>
      <c r="B8" s="1165" t="s">
        <v>437</v>
      </c>
      <c r="C8" s="1166"/>
      <c r="D8" s="1166"/>
      <c r="E8" s="1166"/>
      <c r="F8" s="1166"/>
      <c r="G8" s="1167"/>
      <c r="H8" s="1165" t="s">
        <v>438</v>
      </c>
      <c r="I8" s="1166"/>
      <c r="J8" s="1166"/>
      <c r="K8" s="1166"/>
      <c r="L8" s="1166"/>
      <c r="M8" s="1166"/>
      <c r="N8" s="1167"/>
      <c r="O8" s="1168" t="s">
        <v>439</v>
      </c>
      <c r="P8" s="1169"/>
      <c r="Q8" s="1169"/>
      <c r="R8" s="1169"/>
      <c r="S8" s="1169"/>
      <c r="T8" s="1170" t="s">
        <v>440</v>
      </c>
      <c r="U8" s="1170"/>
    </row>
    <row r="9" spans="1:21" ht="27" customHeight="1">
      <c r="A9" s="1164"/>
      <c r="B9" s="1171" t="s">
        <v>441</v>
      </c>
      <c r="C9" s="1172"/>
      <c r="D9" s="1171" t="s">
        <v>442</v>
      </c>
      <c r="E9" s="1172"/>
      <c r="F9" s="1171" t="s">
        <v>443</v>
      </c>
      <c r="G9" s="1172"/>
      <c r="H9" s="1173" t="s">
        <v>444</v>
      </c>
      <c r="I9" s="1174"/>
      <c r="J9" s="1174"/>
      <c r="K9" s="1174"/>
      <c r="L9" s="1174"/>
      <c r="M9" s="1175"/>
      <c r="N9" s="614" t="s">
        <v>445</v>
      </c>
      <c r="O9" s="1173" t="s">
        <v>446</v>
      </c>
      <c r="P9" s="1176"/>
      <c r="Q9" s="1177"/>
      <c r="R9" s="1171" t="s">
        <v>447</v>
      </c>
      <c r="S9" s="1172"/>
      <c r="T9" s="1170"/>
      <c r="U9" s="1170"/>
    </row>
    <row r="10" spans="1:21" ht="12.75">
      <c r="A10" s="615">
        <v>1</v>
      </c>
      <c r="B10" s="1178"/>
      <c r="C10" s="1178"/>
      <c r="D10" s="1179"/>
      <c r="E10" s="1179"/>
      <c r="F10" s="1179"/>
      <c r="G10" s="1179"/>
      <c r="H10" s="1180" t="s">
        <v>127</v>
      </c>
      <c r="I10" s="1181"/>
      <c r="J10" s="1181"/>
      <c r="K10" s="1181"/>
      <c r="L10" s="1181"/>
      <c r="M10" s="1182"/>
      <c r="N10" s="615">
        <v>1</v>
      </c>
      <c r="O10" s="1183" t="s">
        <v>376</v>
      </c>
      <c r="P10" s="1183"/>
      <c r="Q10" s="1183"/>
      <c r="R10" s="1184">
        <v>12345678901</v>
      </c>
      <c r="S10" s="1184"/>
      <c r="T10" s="1185">
        <v>228.72000000000003</v>
      </c>
      <c r="U10" s="1185"/>
    </row>
    <row r="11" spans="1:21" ht="12.75">
      <c r="A11" s="615">
        <v>2</v>
      </c>
      <c r="B11" s="1186"/>
      <c r="C11" s="1186"/>
      <c r="D11" s="1179"/>
      <c r="E11" s="1179"/>
      <c r="F11" s="1179"/>
      <c r="G11" s="1179"/>
      <c r="H11" s="1180" t="s">
        <v>149</v>
      </c>
      <c r="I11" s="1181"/>
      <c r="J11" s="1181"/>
      <c r="K11" s="1181"/>
      <c r="L11" s="1181"/>
      <c r="M11" s="1182"/>
      <c r="N11" s="615">
        <v>1</v>
      </c>
      <c r="O11" s="1183" t="s">
        <v>367</v>
      </c>
      <c r="P11" s="1183"/>
      <c r="Q11" s="1183"/>
      <c r="R11" s="1184"/>
      <c r="S11" s="1184"/>
      <c r="T11" s="1185"/>
      <c r="U11" s="1185"/>
    </row>
    <row r="12" spans="1:21" ht="12.75">
      <c r="A12" s="615">
        <v>3</v>
      </c>
      <c r="B12" s="1186"/>
      <c r="C12" s="1186"/>
      <c r="D12" s="1179"/>
      <c r="E12" s="1179"/>
      <c r="F12" s="1179"/>
      <c r="G12" s="1179"/>
      <c r="H12" s="1180" t="s">
        <v>213</v>
      </c>
      <c r="I12" s="1181"/>
      <c r="J12" s="1181"/>
      <c r="K12" s="1181"/>
      <c r="L12" s="1181"/>
      <c r="M12" s="1182"/>
      <c r="N12" s="615">
        <v>1</v>
      </c>
      <c r="O12" s="1183"/>
      <c r="P12" s="1183"/>
      <c r="Q12" s="1183"/>
      <c r="R12" s="1184"/>
      <c r="S12" s="1184"/>
      <c r="T12" s="1185"/>
      <c r="U12" s="1185"/>
    </row>
    <row r="13" spans="1:21" ht="12.75">
      <c r="A13" s="615">
        <v>4</v>
      </c>
      <c r="B13" s="1186"/>
      <c r="C13" s="1186"/>
      <c r="D13" s="1179"/>
      <c r="E13" s="1179"/>
      <c r="F13" s="1179"/>
      <c r="G13" s="1179"/>
      <c r="H13" s="1180" t="s">
        <v>278</v>
      </c>
      <c r="I13" s="1181"/>
      <c r="J13" s="1181"/>
      <c r="K13" s="1181"/>
      <c r="L13" s="1181"/>
      <c r="M13" s="1182"/>
      <c r="N13" s="615"/>
      <c r="O13" s="1183"/>
      <c r="P13" s="1183"/>
      <c r="Q13" s="1183"/>
      <c r="R13" s="1184"/>
      <c r="S13" s="1184"/>
      <c r="T13" s="1185"/>
      <c r="U13" s="1185"/>
    </row>
    <row r="14" spans="1:21" ht="12.75">
      <c r="A14" s="615">
        <v>5</v>
      </c>
      <c r="B14" s="1186"/>
      <c r="C14" s="1186"/>
      <c r="D14" s="1179"/>
      <c r="E14" s="1179"/>
      <c r="F14" s="1179"/>
      <c r="G14" s="1179"/>
      <c r="H14" s="1180" t="s">
        <v>240</v>
      </c>
      <c r="I14" s="1181"/>
      <c r="J14" s="1181"/>
      <c r="K14" s="1181"/>
      <c r="L14" s="1181"/>
      <c r="M14" s="1182"/>
      <c r="N14" s="615">
        <v>1</v>
      </c>
      <c r="O14" s="1183"/>
      <c r="P14" s="1183"/>
      <c r="Q14" s="1183"/>
      <c r="R14" s="1184"/>
      <c r="S14" s="1184"/>
      <c r="T14" s="1185"/>
      <c r="U14" s="1185"/>
    </row>
    <row r="15" spans="1:21" ht="12.75">
      <c r="A15" s="615">
        <v>6</v>
      </c>
      <c r="B15" s="1186"/>
      <c r="C15" s="1186"/>
      <c r="D15" s="1179"/>
      <c r="E15" s="1179"/>
      <c r="F15" s="1179"/>
      <c r="G15" s="1179"/>
      <c r="H15" s="1180"/>
      <c r="I15" s="1181"/>
      <c r="J15" s="1181"/>
      <c r="K15" s="1181"/>
      <c r="L15" s="1181"/>
      <c r="M15" s="1182"/>
      <c r="N15" s="615"/>
      <c r="O15" s="1183"/>
      <c r="P15" s="1183"/>
      <c r="Q15" s="1183"/>
      <c r="R15" s="1184"/>
      <c r="S15" s="1184"/>
      <c r="T15" s="1185"/>
      <c r="U15" s="1185"/>
    </row>
    <row r="16" spans="1:21" ht="12.75">
      <c r="A16" s="615">
        <v>7</v>
      </c>
      <c r="B16" s="1186"/>
      <c r="C16" s="1186"/>
      <c r="D16" s="1179"/>
      <c r="E16" s="1179"/>
      <c r="F16" s="1179"/>
      <c r="G16" s="1179"/>
      <c r="H16" s="1180"/>
      <c r="I16" s="1181"/>
      <c r="J16" s="1181"/>
      <c r="K16" s="1181"/>
      <c r="L16" s="1181"/>
      <c r="M16" s="1182"/>
      <c r="N16" s="615"/>
      <c r="O16" s="1183"/>
      <c r="P16" s="1183"/>
      <c r="Q16" s="1183"/>
      <c r="R16" s="1184"/>
      <c r="S16" s="1184"/>
      <c r="T16" s="1185"/>
      <c r="U16" s="1185"/>
    </row>
    <row r="17" spans="1:21" ht="12.75">
      <c r="A17" s="615">
        <v>8</v>
      </c>
      <c r="B17" s="1186"/>
      <c r="C17" s="1186"/>
      <c r="D17" s="1179"/>
      <c r="E17" s="1179"/>
      <c r="F17" s="1179"/>
      <c r="G17" s="1179"/>
      <c r="H17" s="1180"/>
      <c r="I17" s="1181"/>
      <c r="J17" s="1181"/>
      <c r="K17" s="1181"/>
      <c r="L17" s="1181"/>
      <c r="M17" s="1182"/>
      <c r="N17" s="615"/>
      <c r="O17" s="1183"/>
      <c r="P17" s="1183"/>
      <c r="Q17" s="1183"/>
      <c r="R17" s="1184"/>
      <c r="S17" s="1184"/>
      <c r="T17" s="1185"/>
      <c r="U17" s="1185"/>
    </row>
    <row r="18" spans="1:21" ht="12.75">
      <c r="A18" s="615">
        <v>9</v>
      </c>
      <c r="B18" s="1186"/>
      <c r="C18" s="1186"/>
      <c r="D18" s="1179"/>
      <c r="E18" s="1179"/>
      <c r="F18" s="1179"/>
      <c r="G18" s="1179"/>
      <c r="H18" s="1180"/>
      <c r="I18" s="1181"/>
      <c r="J18" s="1181"/>
      <c r="K18" s="1181"/>
      <c r="L18" s="1181"/>
      <c r="M18" s="1182"/>
      <c r="N18" s="615"/>
      <c r="O18" s="1183"/>
      <c r="P18" s="1183"/>
      <c r="Q18" s="1183"/>
      <c r="R18" s="1184"/>
      <c r="S18" s="1184"/>
      <c r="T18" s="1185"/>
      <c r="U18" s="1185"/>
    </row>
    <row r="19" spans="1:21" ht="12.75">
      <c r="A19" s="615">
        <v>10</v>
      </c>
      <c r="B19" s="1186"/>
      <c r="C19" s="1186"/>
      <c r="D19" s="1179"/>
      <c r="E19" s="1179"/>
      <c r="F19" s="1179"/>
      <c r="G19" s="1179"/>
      <c r="H19" s="1180"/>
      <c r="I19" s="1181"/>
      <c r="J19" s="1181"/>
      <c r="K19" s="1181"/>
      <c r="L19" s="1181"/>
      <c r="M19" s="1182"/>
      <c r="N19" s="615"/>
      <c r="O19" s="1183"/>
      <c r="P19" s="1183"/>
      <c r="Q19" s="1183"/>
      <c r="R19" s="1184"/>
      <c r="S19" s="1184"/>
      <c r="T19" s="1185"/>
      <c r="U19" s="1185"/>
    </row>
    <row r="20" spans="1:21" ht="12.75">
      <c r="A20" s="615">
        <v>11</v>
      </c>
      <c r="B20" s="1186"/>
      <c r="C20" s="1186"/>
      <c r="D20" s="1179"/>
      <c r="E20" s="1179"/>
      <c r="F20" s="1179"/>
      <c r="G20" s="1179"/>
      <c r="H20" s="1180"/>
      <c r="I20" s="1181"/>
      <c r="J20" s="1181"/>
      <c r="K20" s="1181"/>
      <c r="L20" s="1181"/>
      <c r="M20" s="1182"/>
      <c r="N20" s="615"/>
      <c r="O20" s="1183"/>
      <c r="P20" s="1183"/>
      <c r="Q20" s="1183"/>
      <c r="R20" s="1184"/>
      <c r="S20" s="1184"/>
      <c r="T20" s="1185"/>
      <c r="U20" s="1185"/>
    </row>
    <row r="21" spans="1:21" ht="12.75">
      <c r="A21" s="615">
        <v>12</v>
      </c>
      <c r="B21" s="1186"/>
      <c r="C21" s="1186"/>
      <c r="D21" s="1179"/>
      <c r="E21" s="1179"/>
      <c r="F21" s="1179"/>
      <c r="G21" s="1179"/>
      <c r="H21" s="1180"/>
      <c r="I21" s="1181"/>
      <c r="J21" s="1181"/>
      <c r="K21" s="1181"/>
      <c r="L21" s="1181"/>
      <c r="M21" s="1182"/>
      <c r="N21" s="615"/>
      <c r="O21" s="1183"/>
      <c r="P21" s="1183"/>
      <c r="Q21" s="1183"/>
      <c r="R21" s="1184"/>
      <c r="S21" s="1184"/>
      <c r="T21" s="1185"/>
      <c r="U21" s="1185"/>
    </row>
    <row r="22" spans="1:21" ht="12.75">
      <c r="A22" s="615">
        <v>13</v>
      </c>
      <c r="B22" s="1186"/>
      <c r="C22" s="1186"/>
      <c r="D22" s="1179"/>
      <c r="E22" s="1179"/>
      <c r="F22" s="1179"/>
      <c r="G22" s="1179"/>
      <c r="H22" s="1180"/>
      <c r="I22" s="1181"/>
      <c r="J22" s="1181"/>
      <c r="K22" s="1181"/>
      <c r="L22" s="1181"/>
      <c r="M22" s="1182"/>
      <c r="N22" s="615"/>
      <c r="O22" s="1183"/>
      <c r="P22" s="1183"/>
      <c r="Q22" s="1183"/>
      <c r="R22" s="1184"/>
      <c r="S22" s="1184"/>
      <c r="T22" s="1185"/>
      <c r="U22" s="1185"/>
    </row>
    <row r="23" spans="1:21" ht="12.75">
      <c r="A23" s="615">
        <v>14</v>
      </c>
      <c r="B23" s="1186"/>
      <c r="C23" s="1186"/>
      <c r="D23" s="1179"/>
      <c r="E23" s="1179"/>
      <c r="F23" s="1179"/>
      <c r="G23" s="1179"/>
      <c r="H23" s="1180"/>
      <c r="I23" s="1181"/>
      <c r="J23" s="1181"/>
      <c r="K23" s="1181"/>
      <c r="L23" s="1181"/>
      <c r="M23" s="1182"/>
      <c r="N23" s="615"/>
      <c r="O23" s="1183"/>
      <c r="P23" s="1183"/>
      <c r="Q23" s="1183"/>
      <c r="R23" s="1184"/>
      <c r="S23" s="1184"/>
      <c r="T23" s="1185"/>
      <c r="U23" s="1185"/>
    </row>
    <row r="24" spans="1:21" ht="12.75">
      <c r="A24" s="615">
        <v>15</v>
      </c>
      <c r="B24" s="1186"/>
      <c r="C24" s="1186"/>
      <c r="D24" s="1179"/>
      <c r="E24" s="1179"/>
      <c r="F24" s="1179"/>
      <c r="G24" s="1179"/>
      <c r="H24" s="1180"/>
      <c r="I24" s="1181"/>
      <c r="J24" s="1181"/>
      <c r="K24" s="1181"/>
      <c r="L24" s="1181"/>
      <c r="M24" s="1182"/>
      <c r="N24" s="615"/>
      <c r="O24" s="1183"/>
      <c r="P24" s="1183"/>
      <c r="Q24" s="1183"/>
      <c r="R24" s="1184"/>
      <c r="S24" s="1184"/>
      <c r="T24" s="1185"/>
      <c r="U24" s="1185"/>
    </row>
    <row r="25" spans="1:21" ht="12.75">
      <c r="A25" s="615">
        <v>16</v>
      </c>
      <c r="B25" s="1186"/>
      <c r="C25" s="1186"/>
      <c r="D25" s="1179"/>
      <c r="E25" s="1179"/>
      <c r="F25" s="1179"/>
      <c r="G25" s="1179"/>
      <c r="H25" s="1180"/>
      <c r="I25" s="1181"/>
      <c r="J25" s="1181"/>
      <c r="K25" s="1181"/>
      <c r="L25" s="1181"/>
      <c r="M25" s="1182"/>
      <c r="N25" s="615"/>
      <c r="O25" s="1183"/>
      <c r="P25" s="1183"/>
      <c r="Q25" s="1183"/>
      <c r="R25" s="1184"/>
      <c r="S25" s="1184"/>
      <c r="T25" s="1185"/>
      <c r="U25" s="1185"/>
    </row>
    <row r="26" spans="1:21" ht="12.75">
      <c r="A26" s="615">
        <v>17</v>
      </c>
      <c r="B26" s="1186"/>
      <c r="C26" s="1186"/>
      <c r="D26" s="1179"/>
      <c r="E26" s="1179"/>
      <c r="F26" s="1179"/>
      <c r="G26" s="1179"/>
      <c r="H26" s="1180"/>
      <c r="I26" s="1181"/>
      <c r="J26" s="1181"/>
      <c r="K26" s="1181"/>
      <c r="L26" s="1181"/>
      <c r="M26" s="1182"/>
      <c r="N26" s="615"/>
      <c r="O26" s="1183"/>
      <c r="P26" s="1183"/>
      <c r="Q26" s="1183"/>
      <c r="R26" s="1184"/>
      <c r="S26" s="1184"/>
      <c r="T26" s="1185"/>
      <c r="U26" s="1185"/>
    </row>
    <row r="27" spans="1:21" ht="12.75">
      <c r="A27" s="615">
        <v>18</v>
      </c>
      <c r="B27" s="1186"/>
      <c r="C27" s="1186"/>
      <c r="D27" s="1179"/>
      <c r="E27" s="1179"/>
      <c r="F27" s="1179"/>
      <c r="G27" s="1179"/>
      <c r="H27" s="1180"/>
      <c r="I27" s="1181"/>
      <c r="J27" s="1181"/>
      <c r="K27" s="1181"/>
      <c r="L27" s="1181"/>
      <c r="M27" s="1182"/>
      <c r="N27" s="615"/>
      <c r="O27" s="1183"/>
      <c r="P27" s="1183"/>
      <c r="Q27" s="1183"/>
      <c r="R27" s="1184"/>
      <c r="S27" s="1184"/>
      <c r="T27" s="1185"/>
      <c r="U27" s="1185"/>
    </row>
    <row r="28" spans="1:21" ht="12.75">
      <c r="A28" s="615">
        <v>19</v>
      </c>
      <c r="B28" s="1186"/>
      <c r="C28" s="1186"/>
      <c r="D28" s="1179"/>
      <c r="E28" s="1179"/>
      <c r="F28" s="1179"/>
      <c r="G28" s="1179"/>
      <c r="H28" s="1180"/>
      <c r="I28" s="1181"/>
      <c r="J28" s="1181"/>
      <c r="K28" s="1181"/>
      <c r="L28" s="1181"/>
      <c r="M28" s="1182"/>
      <c r="N28" s="615"/>
      <c r="O28" s="1183"/>
      <c r="P28" s="1183"/>
      <c r="Q28" s="1183"/>
      <c r="R28" s="1184"/>
      <c r="S28" s="1184"/>
      <c r="T28" s="1185"/>
      <c r="U28" s="1185"/>
    </row>
    <row r="29" spans="1:21" ht="12.75">
      <c r="A29" s="615">
        <v>20</v>
      </c>
      <c r="B29" s="1186"/>
      <c r="C29" s="1186"/>
      <c r="D29" s="1179"/>
      <c r="E29" s="1179"/>
      <c r="F29" s="1179"/>
      <c r="G29" s="1179"/>
      <c r="H29" s="1180"/>
      <c r="I29" s="1181"/>
      <c r="J29" s="1181"/>
      <c r="K29" s="1181"/>
      <c r="L29" s="1181"/>
      <c r="M29" s="1182"/>
      <c r="N29" s="615"/>
      <c r="O29" s="1183"/>
      <c r="P29" s="1183"/>
      <c r="Q29" s="1183"/>
      <c r="R29" s="1184"/>
      <c r="S29" s="1184"/>
      <c r="T29" s="1185"/>
      <c r="U29" s="1185"/>
    </row>
    <row r="30" spans="1:21" ht="12.75">
      <c r="A30" s="607"/>
      <c r="B30" s="561"/>
      <c r="C30" s="561"/>
      <c r="D30" s="561"/>
      <c r="E30" s="561"/>
      <c r="F30" s="561"/>
      <c r="G30" s="561"/>
      <c r="H30" s="1189"/>
      <c r="I30" s="1189"/>
      <c r="J30" s="1189"/>
      <c r="K30" s="1189"/>
      <c r="L30" s="1189"/>
      <c r="M30" s="1189"/>
      <c r="N30" s="561"/>
      <c r="O30" s="561"/>
      <c r="P30" s="561"/>
      <c r="Q30" s="561"/>
      <c r="R30" s="561"/>
      <c r="S30" s="561"/>
      <c r="T30" s="561"/>
      <c r="U30" s="609"/>
    </row>
    <row r="31" spans="1:21" ht="13.5">
      <c r="A31" s="607"/>
      <c r="B31" s="1190" t="s">
        <v>448</v>
      </c>
      <c r="C31" s="1190"/>
      <c r="D31" s="1190"/>
      <c r="E31" s="1190"/>
      <c r="F31" s="1190"/>
      <c r="G31" s="1190"/>
      <c r="H31" s="1190"/>
      <c r="I31" s="622">
        <v>4</v>
      </c>
      <c r="J31" s="1191" t="s">
        <v>449</v>
      </c>
      <c r="K31" s="1191"/>
      <c r="L31" s="1191"/>
      <c r="M31" s="1191"/>
      <c r="N31" s="1191"/>
      <c r="O31" s="1191"/>
      <c r="P31" s="1192">
        <v>42028</v>
      </c>
      <c r="Q31" s="1188"/>
      <c r="R31" s="618" t="s">
        <v>450</v>
      </c>
      <c r="S31" s="561"/>
      <c r="T31" s="617"/>
      <c r="U31" s="609"/>
    </row>
    <row r="32" spans="1:21" ht="13.5">
      <c r="A32" s="607"/>
      <c r="B32" s="616"/>
      <c r="C32" s="616"/>
      <c r="D32" s="616"/>
      <c r="E32" s="616"/>
      <c r="F32" s="616"/>
      <c r="G32" s="616"/>
      <c r="H32" s="616"/>
      <c r="I32" s="616"/>
      <c r="J32" s="599"/>
      <c r="K32" s="599"/>
      <c r="L32" s="599"/>
      <c r="M32" s="599"/>
      <c r="N32" s="599"/>
      <c r="O32" s="618"/>
      <c r="P32" s="618"/>
      <c r="Q32" s="618"/>
      <c r="R32" s="618"/>
      <c r="S32" s="561"/>
      <c r="T32" s="561"/>
      <c r="U32" s="609"/>
    </row>
    <row r="33" spans="1:21" ht="12.75">
      <c r="A33" s="607"/>
      <c r="B33" s="1187" t="s">
        <v>38</v>
      </c>
      <c r="C33" s="1187"/>
      <c r="D33" s="1187"/>
      <c r="E33" s="1187"/>
      <c r="F33" s="561"/>
      <c r="G33" s="561"/>
      <c r="H33" s="561"/>
      <c r="I33" s="561"/>
      <c r="J33" s="561"/>
      <c r="K33" s="561"/>
      <c r="L33" s="561"/>
      <c r="M33" s="561"/>
      <c r="N33" s="561"/>
      <c r="O33" s="561"/>
      <c r="P33" s="561"/>
      <c r="Q33" s="1187" t="s">
        <v>37</v>
      </c>
      <c r="R33" s="1187"/>
      <c r="S33" s="1187"/>
      <c r="T33" s="1187"/>
      <c r="U33" s="609"/>
    </row>
    <row r="34" spans="1:21" ht="12.75">
      <c r="A34" s="607"/>
      <c r="B34" s="1187"/>
      <c r="C34" s="1187"/>
      <c r="D34" s="1187"/>
      <c r="E34" s="1187"/>
      <c r="F34" s="561"/>
      <c r="G34" s="561"/>
      <c r="H34" s="561"/>
      <c r="I34" s="561"/>
      <c r="J34" s="561"/>
      <c r="K34" s="561"/>
      <c r="L34" s="561"/>
      <c r="M34" s="561"/>
      <c r="N34" s="561"/>
      <c r="O34" s="561"/>
      <c r="P34" s="561"/>
      <c r="Q34" s="1187"/>
      <c r="R34" s="1187"/>
      <c r="S34" s="1187"/>
      <c r="T34" s="1187"/>
      <c r="U34" s="609"/>
    </row>
    <row r="35" spans="1:21" ht="12.75">
      <c r="A35" s="607"/>
      <c r="B35" s="1187" t="s">
        <v>455</v>
      </c>
      <c r="C35" s="1188"/>
      <c r="D35" s="1188"/>
      <c r="E35" s="1188"/>
      <c r="F35" s="561"/>
      <c r="G35" s="561"/>
      <c r="H35" s="561"/>
      <c r="I35" s="561"/>
      <c r="J35" s="561"/>
      <c r="K35" s="561"/>
      <c r="L35" s="561"/>
      <c r="M35" s="561"/>
      <c r="N35" s="561"/>
      <c r="O35" s="561"/>
      <c r="P35" s="561"/>
      <c r="Q35" s="1187"/>
      <c r="R35" s="1188"/>
      <c r="S35" s="1188"/>
      <c r="T35" s="1188"/>
      <c r="U35" s="609"/>
    </row>
    <row r="36" spans="1:21" ht="12.75">
      <c r="A36" s="607"/>
      <c r="B36" s="1187" t="s">
        <v>451</v>
      </c>
      <c r="C36" s="1188"/>
      <c r="D36" s="1188"/>
      <c r="E36" s="1188"/>
      <c r="F36" s="561"/>
      <c r="G36" s="561"/>
      <c r="H36" s="561"/>
      <c r="I36" s="561"/>
      <c r="J36" s="561"/>
      <c r="K36" s="561"/>
      <c r="L36" s="561"/>
      <c r="M36" s="561"/>
      <c r="N36" s="561"/>
      <c r="O36" s="561"/>
      <c r="P36" s="561"/>
      <c r="Q36" s="1187" t="s">
        <v>451</v>
      </c>
      <c r="R36" s="1188"/>
      <c r="S36" s="1188"/>
      <c r="T36" s="1188"/>
      <c r="U36" s="609"/>
    </row>
    <row r="37" spans="1:21" ht="12.75">
      <c r="A37" s="607"/>
      <c r="B37" s="561"/>
      <c r="C37" s="561"/>
      <c r="D37" s="561"/>
      <c r="E37" s="561"/>
      <c r="F37" s="561"/>
      <c r="G37" s="561"/>
      <c r="H37" s="561"/>
      <c r="I37" s="561"/>
      <c r="J37" s="561"/>
      <c r="K37" s="561"/>
      <c r="L37" s="561"/>
      <c r="M37" s="561"/>
      <c r="N37" s="561"/>
      <c r="O37" s="561"/>
      <c r="P37" s="561"/>
      <c r="Q37" s="561"/>
      <c r="R37" s="561"/>
      <c r="S37" s="561"/>
      <c r="T37" s="561"/>
      <c r="U37" s="609"/>
    </row>
    <row r="38" spans="1:21" ht="12.75">
      <c r="A38" s="619" t="s">
        <v>452</v>
      </c>
      <c r="B38" s="561"/>
      <c r="C38" s="561"/>
      <c r="D38" s="561"/>
      <c r="E38" s="561"/>
      <c r="F38" s="561"/>
      <c r="G38" s="561"/>
      <c r="H38" s="561"/>
      <c r="I38" s="561"/>
      <c r="J38" s="561"/>
      <c r="K38" s="561"/>
      <c r="L38" s="561"/>
      <c r="M38" s="561"/>
      <c r="N38" s="561"/>
      <c r="O38" s="561"/>
      <c r="P38" s="561"/>
      <c r="Q38" s="561"/>
      <c r="R38" s="561"/>
      <c r="S38" s="561"/>
      <c r="T38" s="561"/>
      <c r="U38" s="609"/>
    </row>
    <row r="39" spans="1:21" ht="12.75">
      <c r="A39" s="619" t="s">
        <v>453</v>
      </c>
      <c r="B39" s="561"/>
      <c r="C39" s="561"/>
      <c r="D39" s="561"/>
      <c r="E39" s="561"/>
      <c r="F39" s="561"/>
      <c r="G39" s="561"/>
      <c r="H39" s="561"/>
      <c r="I39" s="561"/>
      <c r="J39" s="561"/>
      <c r="K39" s="561"/>
      <c r="L39" s="561"/>
      <c r="M39" s="561"/>
      <c r="N39" s="561"/>
      <c r="O39" s="561"/>
      <c r="P39" s="561"/>
      <c r="Q39" s="561"/>
      <c r="R39" s="561"/>
      <c r="S39" s="561"/>
      <c r="T39" s="561"/>
      <c r="U39" s="609"/>
    </row>
    <row r="40" spans="1:21" ht="12.75">
      <c r="A40" s="620" t="s">
        <v>454</v>
      </c>
      <c r="B40" s="559"/>
      <c r="C40" s="559"/>
      <c r="D40" s="559"/>
      <c r="E40" s="559"/>
      <c r="F40" s="559"/>
      <c r="G40" s="559"/>
      <c r="H40" s="559"/>
      <c r="I40" s="559"/>
      <c r="J40" s="559"/>
      <c r="K40" s="559"/>
      <c r="L40" s="559"/>
      <c r="M40" s="559"/>
      <c r="N40" s="559"/>
      <c r="O40" s="559"/>
      <c r="P40" s="559"/>
      <c r="Q40" s="559"/>
      <c r="R40" s="559"/>
      <c r="S40" s="559"/>
      <c r="T40" s="559"/>
      <c r="U40" s="621"/>
    </row>
  </sheetData>
  <sheetProtection/>
  <mergeCells count="175">
    <mergeCell ref="T29:U29"/>
    <mergeCell ref="D29:E29"/>
    <mergeCell ref="F29:G29"/>
    <mergeCell ref="H29:M29"/>
    <mergeCell ref="O29:Q29"/>
    <mergeCell ref="R29:S29"/>
    <mergeCell ref="B29:C29"/>
    <mergeCell ref="B35:E35"/>
    <mergeCell ref="Q35:T35"/>
    <mergeCell ref="B36:E36"/>
    <mergeCell ref="Q36:T36"/>
    <mergeCell ref="H30:M30"/>
    <mergeCell ref="B31:H31"/>
    <mergeCell ref="J31:O31"/>
    <mergeCell ref="P31:Q31"/>
    <mergeCell ref="B34:E34"/>
    <mergeCell ref="Q34:T34"/>
    <mergeCell ref="B33:E33"/>
    <mergeCell ref="Q33:T33"/>
    <mergeCell ref="B27:C27"/>
    <mergeCell ref="D27:E27"/>
    <mergeCell ref="F27:G27"/>
    <mergeCell ref="H27:M27"/>
    <mergeCell ref="O27:Q27"/>
    <mergeCell ref="B28:C28"/>
    <mergeCell ref="D28:E28"/>
    <mergeCell ref="T28:U28"/>
    <mergeCell ref="R26:S26"/>
    <mergeCell ref="F28:G28"/>
    <mergeCell ref="H28:M28"/>
    <mergeCell ref="O28:Q28"/>
    <mergeCell ref="R28:S28"/>
    <mergeCell ref="T26:U26"/>
    <mergeCell ref="R27:S27"/>
    <mergeCell ref="T27:U27"/>
    <mergeCell ref="B26:C26"/>
    <mergeCell ref="D26:E26"/>
    <mergeCell ref="F26:G26"/>
    <mergeCell ref="H26:M26"/>
    <mergeCell ref="O26:Q26"/>
    <mergeCell ref="T25:U25"/>
    <mergeCell ref="B24:C24"/>
    <mergeCell ref="D24:E24"/>
    <mergeCell ref="R23:S23"/>
    <mergeCell ref="T23:U23"/>
    <mergeCell ref="B22:C22"/>
    <mergeCell ref="D22:E22"/>
    <mergeCell ref="F22:G22"/>
    <mergeCell ref="H22:M22"/>
    <mergeCell ref="O22:Q22"/>
    <mergeCell ref="B25:C25"/>
    <mergeCell ref="D25:E25"/>
    <mergeCell ref="F25:G25"/>
    <mergeCell ref="H25:M25"/>
    <mergeCell ref="O25:Q25"/>
    <mergeCell ref="R25:S25"/>
    <mergeCell ref="B23:C23"/>
    <mergeCell ref="D23:E23"/>
    <mergeCell ref="F23:G23"/>
    <mergeCell ref="H23:M23"/>
    <mergeCell ref="O23:Q23"/>
    <mergeCell ref="T24:U24"/>
    <mergeCell ref="R22:S22"/>
    <mergeCell ref="F24:G24"/>
    <mergeCell ref="H24:M24"/>
    <mergeCell ref="O24:Q24"/>
    <mergeCell ref="R24:S24"/>
    <mergeCell ref="T22:U22"/>
    <mergeCell ref="T20:U20"/>
    <mergeCell ref="R18:S18"/>
    <mergeCell ref="F20:G20"/>
    <mergeCell ref="H20:M20"/>
    <mergeCell ref="O20:Q20"/>
    <mergeCell ref="R20:S20"/>
    <mergeCell ref="T18:U18"/>
    <mergeCell ref="T21:U21"/>
    <mergeCell ref="T19:U19"/>
    <mergeCell ref="F19:G19"/>
    <mergeCell ref="H19:M19"/>
    <mergeCell ref="O19:Q19"/>
    <mergeCell ref="B20:C20"/>
    <mergeCell ref="D20:E20"/>
    <mergeCell ref="B21:C21"/>
    <mergeCell ref="D21:E21"/>
    <mergeCell ref="F21:G21"/>
    <mergeCell ref="H21:M21"/>
    <mergeCell ref="O21:Q21"/>
    <mergeCell ref="R21:S21"/>
    <mergeCell ref="B16:C16"/>
    <mergeCell ref="D16:E16"/>
    <mergeCell ref="R19:S19"/>
    <mergeCell ref="B18:C18"/>
    <mergeCell ref="D18:E18"/>
    <mergeCell ref="F18:G18"/>
    <mergeCell ref="H18:M18"/>
    <mergeCell ref="O18:Q18"/>
    <mergeCell ref="B17:C17"/>
    <mergeCell ref="D17:E17"/>
    <mergeCell ref="F17:G17"/>
    <mergeCell ref="H17:M17"/>
    <mergeCell ref="O17:Q17"/>
    <mergeCell ref="R17:S17"/>
    <mergeCell ref="B19:C19"/>
    <mergeCell ref="D19:E19"/>
    <mergeCell ref="O15:Q15"/>
    <mergeCell ref="T16:U16"/>
    <mergeCell ref="R14:S14"/>
    <mergeCell ref="F16:G16"/>
    <mergeCell ref="H16:M16"/>
    <mergeCell ref="O16:Q16"/>
    <mergeCell ref="R16:S16"/>
    <mergeCell ref="T14:U14"/>
    <mergeCell ref="T17:U17"/>
    <mergeCell ref="T13:U13"/>
    <mergeCell ref="B12:C12"/>
    <mergeCell ref="D12:E12"/>
    <mergeCell ref="R15:S15"/>
    <mergeCell ref="T15:U15"/>
    <mergeCell ref="B14:C14"/>
    <mergeCell ref="D14:E14"/>
    <mergeCell ref="F14:G14"/>
    <mergeCell ref="H14:M14"/>
    <mergeCell ref="O14:Q14"/>
    <mergeCell ref="B13:C13"/>
    <mergeCell ref="D13:E13"/>
    <mergeCell ref="F13:G13"/>
    <mergeCell ref="H13:M13"/>
    <mergeCell ref="O13:Q13"/>
    <mergeCell ref="R13:S13"/>
    <mergeCell ref="F12:G12"/>
    <mergeCell ref="H12:M12"/>
    <mergeCell ref="O12:Q12"/>
    <mergeCell ref="R12:S12"/>
    <mergeCell ref="B15:C15"/>
    <mergeCell ref="D15:E15"/>
    <mergeCell ref="F15:G15"/>
    <mergeCell ref="H15:M15"/>
    <mergeCell ref="B10:C10"/>
    <mergeCell ref="D10:E10"/>
    <mergeCell ref="F10:G10"/>
    <mergeCell ref="H10:M10"/>
    <mergeCell ref="O10:Q10"/>
    <mergeCell ref="R10:S10"/>
    <mergeCell ref="T10:U10"/>
    <mergeCell ref="T11:U11"/>
    <mergeCell ref="T12:U12"/>
    <mergeCell ref="B11:C11"/>
    <mergeCell ref="D11:E11"/>
    <mergeCell ref="F11:G11"/>
    <mergeCell ref="H11:M11"/>
    <mergeCell ref="O11:Q11"/>
    <mergeCell ref="R11:S11"/>
    <mergeCell ref="A8:A9"/>
    <mergeCell ref="B8:G8"/>
    <mergeCell ref="H8:N8"/>
    <mergeCell ref="O8:S8"/>
    <mergeCell ref="T8:U9"/>
    <mergeCell ref="B9:C9"/>
    <mergeCell ref="D9:E9"/>
    <mergeCell ref="F9:G9"/>
    <mergeCell ref="H9:M9"/>
    <mergeCell ref="O9:Q9"/>
    <mergeCell ref="R9:S9"/>
    <mergeCell ref="A2:T2"/>
    <mergeCell ref="A4:E4"/>
    <mergeCell ref="L4:N4"/>
    <mergeCell ref="O4:U4"/>
    <mergeCell ref="A5:C5"/>
    <mergeCell ref="D5:J5"/>
    <mergeCell ref="L5:N5"/>
    <mergeCell ref="O5:U5"/>
    <mergeCell ref="A6:C6"/>
    <mergeCell ref="D6:J6"/>
    <mergeCell ref="L6:N6"/>
    <mergeCell ref="O6:U6"/>
  </mergeCells>
  <printOptions horizontalCentered="1"/>
  <pageMargins left="0.3937007874015748" right="0.2362204724409449" top="0.5511811023622047" bottom="0.5511811023622047" header="0.31496062992125984" footer="0.31496062992125984"/>
  <pageSetup blackAndWhite="1" horizontalDpi="600" verticalDpi="600" orientation="landscape" paperSize="9" scale="95" r:id="rId3"/>
  <drawing r:id="rId2"/>
  <legacyDrawing r:id="rId1"/>
</worksheet>
</file>

<file path=xl/worksheets/sheet2.xml><?xml version="1.0" encoding="utf-8"?>
<worksheet xmlns="http://schemas.openxmlformats.org/spreadsheetml/2006/main" xmlns:r="http://schemas.openxmlformats.org/officeDocument/2006/relationships">
  <sheetPr codeName="Sayfa5"/>
  <dimension ref="A1:B12"/>
  <sheetViews>
    <sheetView zoomScalePageLayoutView="0" workbookViewId="0" topLeftCell="A1">
      <selection activeCell="A1" sqref="A1:A12"/>
    </sheetView>
  </sheetViews>
  <sheetFormatPr defaultColWidth="9.140625" defaultRowHeight="12.75"/>
  <cols>
    <col min="1" max="1" width="4.7109375" style="0" customWidth="1"/>
    <col min="2" max="2" width="13.28125" style="0" customWidth="1"/>
    <col min="3" max="3" width="4.28125" style="0" customWidth="1"/>
  </cols>
  <sheetData>
    <row r="1" spans="1:2" ht="12.75">
      <c r="A1" s="129" t="s">
        <v>25</v>
      </c>
      <c r="B1" s="128" t="s">
        <v>6</v>
      </c>
    </row>
    <row r="2" spans="1:2" ht="12.75">
      <c r="A2" s="129" t="s">
        <v>2</v>
      </c>
      <c r="B2" s="128" t="s">
        <v>7</v>
      </c>
    </row>
    <row r="3" spans="1:2" ht="12.75">
      <c r="A3" s="129" t="s">
        <v>26</v>
      </c>
      <c r="B3" s="128" t="s">
        <v>8</v>
      </c>
    </row>
    <row r="4" spans="1:2" ht="12.75">
      <c r="A4" s="129" t="s">
        <v>27</v>
      </c>
      <c r="B4" s="128" t="s">
        <v>9</v>
      </c>
    </row>
    <row r="5" spans="1:2" ht="12.75">
      <c r="A5" s="129" t="s">
        <v>28</v>
      </c>
      <c r="B5" s="128" t="s">
        <v>10</v>
      </c>
    </row>
    <row r="6" spans="1:2" ht="12.75">
      <c r="A6" s="129" t="s">
        <v>29</v>
      </c>
      <c r="B6" s="128" t="s">
        <v>11</v>
      </c>
    </row>
    <row r="7" spans="1:2" ht="12.75">
      <c r="A7" s="129" t="s">
        <v>30</v>
      </c>
      <c r="B7" s="128" t="s">
        <v>12</v>
      </c>
    </row>
    <row r="8" spans="1:2" ht="12.75">
      <c r="A8" s="129" t="s">
        <v>31</v>
      </c>
      <c r="B8" s="128" t="s">
        <v>13</v>
      </c>
    </row>
    <row r="9" spans="1:2" ht="12.75">
      <c r="A9" s="129" t="s">
        <v>32</v>
      </c>
      <c r="B9" s="128" t="s">
        <v>14</v>
      </c>
    </row>
    <row r="10" spans="1:2" ht="12.75">
      <c r="A10" s="129" t="s">
        <v>33</v>
      </c>
      <c r="B10" s="128" t="s">
        <v>15</v>
      </c>
    </row>
    <row r="11" spans="1:2" ht="12.75">
      <c r="A11" s="129" t="s">
        <v>34</v>
      </c>
      <c r="B11" s="128" t="s">
        <v>16</v>
      </c>
    </row>
    <row r="12" spans="1:2" ht="12.75">
      <c r="A12" s="129" t="s">
        <v>35</v>
      </c>
      <c r="B12" s="128" t="s">
        <v>17</v>
      </c>
    </row>
  </sheetData>
  <sheetProtection formatCells="0" formatColumns="0" formatRows="0" insertColumns="0" insertRows="0" insertHyperlinks="0" deleteColumns="0" deleteRows="0" sort="0" autoFilter="0" pivotTables="0"/>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ayfa4">
    <pageSetUpPr fitToPage="1"/>
  </sheetPr>
  <dimension ref="A1:Z44"/>
  <sheetViews>
    <sheetView showGridLines="0" zoomScalePageLayoutView="0" workbookViewId="0" topLeftCell="A1">
      <selection activeCell="Z11" sqref="Z11"/>
    </sheetView>
  </sheetViews>
  <sheetFormatPr defaultColWidth="9.140625" defaultRowHeight="12.75"/>
  <cols>
    <col min="1" max="1" width="4.8515625" style="397" customWidth="1"/>
    <col min="2" max="2" width="4.7109375" style="397" customWidth="1"/>
    <col min="3" max="26" width="4.00390625" style="397" customWidth="1"/>
    <col min="27" max="16384" width="9.140625" style="397" customWidth="1"/>
  </cols>
  <sheetData>
    <row r="1" spans="1:26" ht="15">
      <c r="A1" s="731" t="s">
        <v>296</v>
      </c>
      <c r="B1" s="731"/>
      <c r="C1" s="731"/>
      <c r="D1" s="731"/>
      <c r="E1" s="731"/>
      <c r="F1" s="731"/>
      <c r="G1" s="731"/>
      <c r="H1" s="731"/>
      <c r="I1" s="731"/>
      <c r="J1" s="731"/>
      <c r="K1" s="731"/>
      <c r="L1" s="731"/>
      <c r="M1" s="731"/>
      <c r="N1" s="731"/>
      <c r="O1" s="731"/>
      <c r="P1" s="731"/>
      <c r="Q1" s="731"/>
      <c r="R1" s="731"/>
      <c r="S1" s="731"/>
      <c r="T1" s="731"/>
      <c r="U1" s="731"/>
      <c r="V1" s="731"/>
      <c r="W1" s="731"/>
      <c r="X1" s="731"/>
      <c r="Y1" s="731"/>
      <c r="Z1" s="731"/>
    </row>
    <row r="3" ht="15">
      <c r="W3" s="521" t="s">
        <v>427</v>
      </c>
    </row>
    <row r="4" spans="1:24" ht="24.75" customHeight="1">
      <c r="A4" s="737" t="s">
        <v>299</v>
      </c>
      <c r="B4" s="737"/>
      <c r="C4" s="737"/>
      <c r="D4" s="737"/>
      <c r="E4" s="737"/>
      <c r="F4" s="737"/>
      <c r="G4" s="737"/>
      <c r="H4" s="737"/>
      <c r="I4" s="733"/>
      <c r="J4" s="519" t="s">
        <v>460</v>
      </c>
      <c r="K4" s="424"/>
      <c r="L4" s="424"/>
      <c r="M4" s="424"/>
      <c r="N4" s="424"/>
      <c r="O4" s="424"/>
      <c r="P4" s="424"/>
      <c r="Q4" s="424"/>
      <c r="R4" s="424"/>
      <c r="S4" s="424"/>
      <c r="T4" s="424"/>
      <c r="U4" s="424"/>
      <c r="V4" s="424"/>
      <c r="W4" s="424"/>
      <c r="X4" s="424"/>
    </row>
    <row r="5" spans="1:24" ht="24.75" customHeight="1">
      <c r="A5" s="737" t="s">
        <v>281</v>
      </c>
      <c r="B5" s="737"/>
      <c r="C5" s="737"/>
      <c r="D5" s="737"/>
      <c r="E5" s="737"/>
      <c r="F5" s="737"/>
      <c r="G5" s="737"/>
      <c r="H5" s="737"/>
      <c r="I5" s="733"/>
      <c r="J5" s="520" t="s">
        <v>137</v>
      </c>
      <c r="K5" s="425"/>
      <c r="L5" s="425"/>
      <c r="M5" s="425"/>
      <c r="N5" s="425"/>
      <c r="O5" s="425"/>
      <c r="P5" s="425"/>
      <c r="Q5" s="425"/>
      <c r="R5" s="425"/>
      <c r="S5" s="425"/>
      <c r="T5" s="425"/>
      <c r="U5" s="425"/>
      <c r="V5" s="425"/>
      <c r="W5" s="425"/>
      <c r="X5" s="425"/>
    </row>
    <row r="6" spans="1:24" ht="24.75" customHeight="1">
      <c r="A6" s="733" t="s">
        <v>282</v>
      </c>
      <c r="B6" s="733"/>
      <c r="C6" s="733"/>
      <c r="D6" s="733"/>
      <c r="E6" s="733"/>
      <c r="F6" s="733"/>
      <c r="G6" s="733"/>
      <c r="H6" s="733"/>
      <c r="I6" s="733"/>
      <c r="J6" s="520" t="s">
        <v>376</v>
      </c>
      <c r="K6" s="425"/>
      <c r="L6" s="425"/>
      <c r="M6" s="425"/>
      <c r="N6" s="425"/>
      <c r="O6" s="425"/>
      <c r="P6" s="425"/>
      <c r="Q6" s="425"/>
      <c r="R6" s="425"/>
      <c r="S6" s="425"/>
      <c r="T6" s="425"/>
      <c r="U6" s="425"/>
      <c r="V6" s="425"/>
      <c r="W6" s="425"/>
      <c r="X6" s="425"/>
    </row>
    <row r="7" spans="1:24" ht="24.75" customHeight="1">
      <c r="A7" s="733" t="s">
        <v>283</v>
      </c>
      <c r="B7" s="733"/>
      <c r="C7" s="733"/>
      <c r="D7" s="733"/>
      <c r="E7" s="733"/>
      <c r="F7" s="733"/>
      <c r="G7" s="733"/>
      <c r="H7" s="733"/>
      <c r="I7" s="733"/>
      <c r="J7" s="740"/>
      <c r="K7" s="741"/>
      <c r="L7" s="741"/>
      <c r="M7" s="741"/>
      <c r="N7" s="741"/>
      <c r="O7" s="741"/>
      <c r="P7" s="741"/>
      <c r="Q7" s="741"/>
      <c r="R7" s="741"/>
      <c r="S7" s="741"/>
      <c r="T7" s="741"/>
      <c r="U7" s="741"/>
      <c r="V7" s="741"/>
      <c r="W7" s="741"/>
      <c r="X7" s="741"/>
    </row>
    <row r="8" spans="1:24" ht="24.75" customHeight="1">
      <c r="A8" s="733" t="s">
        <v>284</v>
      </c>
      <c r="B8" s="733"/>
      <c r="C8" s="733"/>
      <c r="D8" s="733"/>
      <c r="E8" s="733"/>
      <c r="F8" s="733"/>
      <c r="G8" s="733"/>
      <c r="H8" s="733"/>
      <c r="I8" s="733"/>
      <c r="J8" s="740"/>
      <c r="K8" s="741"/>
      <c r="L8" s="741"/>
      <c r="M8" s="741"/>
      <c r="N8" s="741"/>
      <c r="O8" s="741"/>
      <c r="P8" s="741"/>
      <c r="Q8" s="741"/>
      <c r="R8" s="741"/>
      <c r="S8" s="741"/>
      <c r="T8" s="741"/>
      <c r="U8" s="741"/>
      <c r="V8" s="741"/>
      <c r="W8" s="741"/>
      <c r="X8" s="741"/>
    </row>
    <row r="9" spans="1:24" ht="24.75" customHeight="1">
      <c r="A9" s="733" t="s">
        <v>285</v>
      </c>
      <c r="B9" s="733"/>
      <c r="C9" s="733"/>
      <c r="D9" s="733"/>
      <c r="E9" s="733"/>
      <c r="F9" s="733"/>
      <c r="G9" s="733"/>
      <c r="H9" s="733"/>
      <c r="I9" s="733"/>
      <c r="J9" s="742"/>
      <c r="K9" s="743"/>
      <c r="L9" s="743"/>
      <c r="M9" s="743"/>
      <c r="N9" s="743"/>
      <c r="O9" s="743"/>
      <c r="P9" s="743"/>
      <c r="Q9" s="743"/>
      <c r="R9" s="743"/>
      <c r="S9" s="743"/>
      <c r="T9" s="743"/>
      <c r="U9" s="743"/>
      <c r="V9" s="743"/>
      <c r="W9" s="743"/>
      <c r="X9" s="743"/>
    </row>
    <row r="10" spans="1:15" ht="24.75" customHeight="1">
      <c r="A10" s="733" t="s">
        <v>297</v>
      </c>
      <c r="B10" s="733"/>
      <c r="C10" s="733"/>
      <c r="D10" s="733"/>
      <c r="E10" s="733"/>
      <c r="F10" s="733"/>
      <c r="G10" s="733"/>
      <c r="H10" s="733"/>
      <c r="I10" s="733"/>
      <c r="J10" s="738"/>
      <c r="K10" s="739"/>
      <c r="L10" s="739"/>
      <c r="M10" s="739"/>
      <c r="N10" s="739"/>
      <c r="O10" s="739"/>
    </row>
    <row r="11" spans="1:24" ht="24.75" customHeight="1">
      <c r="A11" s="733" t="s">
        <v>286</v>
      </c>
      <c r="B11" s="733"/>
      <c r="C11" s="733"/>
      <c r="D11" s="733"/>
      <c r="E11" s="733"/>
      <c r="F11" s="733"/>
      <c r="G11" s="733"/>
      <c r="H11" s="733"/>
      <c r="I11" s="733"/>
      <c r="J11" s="729">
        <v>12345678901</v>
      </c>
      <c r="K11" s="730"/>
      <c r="L11" s="730"/>
      <c r="M11" s="730"/>
      <c r="N11" s="425"/>
      <c r="O11" s="425"/>
      <c r="P11" s="425"/>
      <c r="Q11" s="425"/>
      <c r="R11" s="425"/>
      <c r="S11" s="425"/>
      <c r="T11" s="425"/>
      <c r="U11" s="425"/>
      <c r="V11" s="425"/>
      <c r="W11" s="425"/>
      <c r="X11" s="425"/>
    </row>
    <row r="15" spans="6:8" ht="12.75" customHeight="1">
      <c r="F15" s="736" t="s">
        <v>287</v>
      </c>
      <c r="G15" s="736"/>
      <c r="H15" s="542" t="s">
        <v>300</v>
      </c>
    </row>
    <row r="16" spans="6:7" ht="12.75" customHeight="1">
      <c r="F16" s="398"/>
      <c r="G16" s="398"/>
    </row>
    <row r="17" ht="24.75" customHeight="1"/>
    <row r="18" spans="1:26" ht="15">
      <c r="A18" s="731" t="str">
        <f>CONCATENATE(BİLGİLER!B11," MİLLİ EĞİTİM MÜDÜRLÜĞÜNE SUNULMAK ÜZERE")</f>
        <v>İLÇE MİLLİ EĞİTİM MÜDÜRLÜĞÜNE SUNULMAK ÜZERE</v>
      </c>
      <c r="B18" s="731"/>
      <c r="C18" s="731"/>
      <c r="D18" s="731"/>
      <c r="E18" s="731"/>
      <c r="F18" s="731"/>
      <c r="G18" s="731"/>
      <c r="H18" s="731"/>
      <c r="I18" s="731"/>
      <c r="J18" s="731"/>
      <c r="K18" s="731"/>
      <c r="L18" s="731"/>
      <c r="M18" s="731"/>
      <c r="N18" s="731"/>
      <c r="O18" s="731"/>
      <c r="P18" s="731"/>
      <c r="Q18" s="731"/>
      <c r="R18" s="731"/>
      <c r="S18" s="731"/>
      <c r="T18" s="731"/>
      <c r="U18" s="731"/>
      <c r="V18" s="731"/>
      <c r="W18" s="731"/>
      <c r="X18" s="731"/>
      <c r="Y18" s="731"/>
      <c r="Z18" s="731"/>
    </row>
    <row r="19" spans="1:26" ht="15">
      <c r="A19" s="731" t="str">
        <f>UPPER(CONCATENATE(J4," müdürlüğüne"))</f>
        <v>………. ANADOLU LİSESİ MÜDÜRLÜĞÜNE</v>
      </c>
      <c r="B19" s="731"/>
      <c r="C19" s="731"/>
      <c r="D19" s="731"/>
      <c r="E19" s="731"/>
      <c r="F19" s="731"/>
      <c r="G19" s="731"/>
      <c r="H19" s="731"/>
      <c r="I19" s="731"/>
      <c r="J19" s="731"/>
      <c r="K19" s="731"/>
      <c r="L19" s="731"/>
      <c r="M19" s="731"/>
      <c r="N19" s="731"/>
      <c r="O19" s="731"/>
      <c r="P19" s="731"/>
      <c r="Q19" s="731"/>
      <c r="R19" s="731"/>
      <c r="S19" s="731"/>
      <c r="T19" s="731"/>
      <c r="U19" s="731"/>
      <c r="V19" s="731"/>
      <c r="W19" s="731"/>
      <c r="X19" s="731"/>
      <c r="Y19" s="731"/>
      <c r="Z19" s="731"/>
    </row>
    <row r="22" spans="1:26" ht="37.5" customHeight="1">
      <c r="A22" s="508"/>
      <c r="B22" s="508"/>
      <c r="C22" s="732" t="s">
        <v>373</v>
      </c>
      <c r="D22" s="732"/>
      <c r="E22" s="732"/>
      <c r="F22" s="732"/>
      <c r="G22" s="732"/>
      <c r="H22" s="732"/>
      <c r="I22" s="732" t="str">
        <f>PROPER(J5)</f>
        <v>Şube Müdürü</v>
      </c>
      <c r="J22" s="732"/>
      <c r="K22" s="732"/>
      <c r="L22" s="732"/>
      <c r="M22" s="732"/>
      <c r="N22" s="735" t="s">
        <v>374</v>
      </c>
      <c r="O22" s="735"/>
      <c r="P22" s="735"/>
      <c r="Q22" s="735"/>
      <c r="R22" s="735"/>
      <c r="S22" s="735"/>
      <c r="T22" s="735"/>
      <c r="U22" s="735"/>
      <c r="V22" s="735"/>
      <c r="W22" s="735"/>
      <c r="X22" s="735"/>
      <c r="Y22" s="735"/>
      <c r="Z22" s="735"/>
    </row>
    <row r="23" spans="1:26" ht="69" customHeight="1">
      <c r="A23" s="734" t="s">
        <v>301</v>
      </c>
      <c r="B23" s="734"/>
      <c r="C23" s="734"/>
      <c r="D23" s="734"/>
      <c r="E23" s="734"/>
      <c r="F23" s="734"/>
      <c r="G23" s="734"/>
      <c r="H23" s="734"/>
      <c r="I23" s="734"/>
      <c r="J23" s="734"/>
      <c r="K23" s="734"/>
      <c r="L23" s="734"/>
      <c r="M23" s="734"/>
      <c r="N23" s="734"/>
      <c r="O23" s="734"/>
      <c r="P23" s="734"/>
      <c r="Q23" s="734"/>
      <c r="R23" s="734"/>
      <c r="S23" s="734"/>
      <c r="T23" s="734"/>
      <c r="U23" s="734"/>
      <c r="V23" s="734"/>
      <c r="W23" s="734"/>
      <c r="X23" s="734"/>
      <c r="Y23" s="734"/>
      <c r="Z23" s="734"/>
    </row>
    <row r="25" spans="1:26" ht="15">
      <c r="A25" s="731" t="s">
        <v>375</v>
      </c>
      <c r="B25" s="731"/>
      <c r="C25" s="731"/>
      <c r="D25" s="731"/>
      <c r="E25" s="731"/>
      <c r="F25" s="731"/>
      <c r="G25" s="731"/>
      <c r="H25" s="731"/>
      <c r="I25" s="731"/>
      <c r="J25" s="731"/>
      <c r="K25" s="728">
        <f ca="1">TODAY()</f>
        <v>42028</v>
      </c>
      <c r="L25" s="728"/>
      <c r="M25" s="728"/>
      <c r="N25" s="728"/>
      <c r="O25" s="462"/>
      <c r="P25" s="462"/>
      <c r="Q25" s="462"/>
      <c r="R25" s="462"/>
      <c r="S25" s="462"/>
      <c r="T25" s="462"/>
      <c r="U25" s="462"/>
      <c r="V25" s="462"/>
      <c r="W25" s="462"/>
      <c r="X25" s="462"/>
      <c r="Y25" s="462"/>
      <c r="Z25" s="462"/>
    </row>
    <row r="27" spans="1:21" ht="15">
      <c r="A27" s="397" t="s">
        <v>428</v>
      </c>
      <c r="S27" s="397" t="s">
        <v>288</v>
      </c>
      <c r="U27" s="397" t="s">
        <v>289</v>
      </c>
    </row>
    <row r="29" s="399" customFormat="1" ht="15">
      <c r="A29" s="518" t="s">
        <v>294</v>
      </c>
    </row>
    <row r="30" spans="1:10" s="399" customFormat="1" ht="18" customHeight="1">
      <c r="A30" s="517" t="s">
        <v>468</v>
      </c>
      <c r="B30" s="426"/>
      <c r="C30" s="426"/>
      <c r="D30" s="426"/>
      <c r="E30" s="426"/>
      <c r="F30" s="426"/>
      <c r="G30" s="426"/>
      <c r="H30" s="426"/>
      <c r="I30" s="426"/>
      <c r="J30" s="426"/>
    </row>
    <row r="31" s="399" customFormat="1" ht="15"/>
    <row r="32" s="399" customFormat="1" ht="15">
      <c r="A32" s="518" t="s">
        <v>295</v>
      </c>
    </row>
    <row r="33" s="399" customFormat="1" ht="25.5" customHeight="1">
      <c r="A33" s="509" t="s">
        <v>378</v>
      </c>
    </row>
    <row r="38" ht="15">
      <c r="A38" s="397" t="s">
        <v>290</v>
      </c>
    </row>
    <row r="39" ht="15">
      <c r="A39" s="397" t="s">
        <v>291</v>
      </c>
    </row>
    <row r="40" ht="15">
      <c r="A40" s="397" t="s">
        <v>292</v>
      </c>
    </row>
    <row r="43" ht="15">
      <c r="A43" s="397" t="s">
        <v>293</v>
      </c>
    </row>
    <row r="44" ht="15">
      <c r="A44" s="397" t="s">
        <v>298</v>
      </c>
    </row>
  </sheetData>
  <sheetProtection sheet="1" objects="1" scenarios="1"/>
  <mergeCells count="23">
    <mergeCell ref="A1:Z1"/>
    <mergeCell ref="A4:I4"/>
    <mergeCell ref="A5:I5"/>
    <mergeCell ref="A11:I11"/>
    <mergeCell ref="J10:O10"/>
    <mergeCell ref="J8:X8"/>
    <mergeCell ref="J9:X9"/>
    <mergeCell ref="A6:I6"/>
    <mergeCell ref="J7:X7"/>
    <mergeCell ref="A7:I7"/>
    <mergeCell ref="K25:N25"/>
    <mergeCell ref="J11:M11"/>
    <mergeCell ref="A25:J25"/>
    <mergeCell ref="I22:M22"/>
    <mergeCell ref="A8:I8"/>
    <mergeCell ref="A23:Z23"/>
    <mergeCell ref="A19:Z19"/>
    <mergeCell ref="N22:Z22"/>
    <mergeCell ref="A9:I9"/>
    <mergeCell ref="A10:I10"/>
    <mergeCell ref="A18:Z18"/>
    <mergeCell ref="C22:H22"/>
    <mergeCell ref="F15:G15"/>
  </mergeCells>
  <printOptions horizontalCentered="1"/>
  <pageMargins left="0.5905511811023623" right="0.3937007874015748" top="0.7874015748031497" bottom="0.7874015748031497" header="0.5118110236220472" footer="0.5118110236220472"/>
  <pageSetup blackAndWhite="1" fitToHeight="1" fitToWidth="1" horizontalDpi="600" verticalDpi="600" orientation="portrait" paperSize="9" scale="89" r:id="rId2"/>
  <headerFooter alignWithMargins="0">
    <oddFooter>&amp;RYozgat İl MEM</oddFooter>
  </headerFooter>
  <drawing r:id="rId1"/>
</worksheet>
</file>

<file path=xl/worksheets/sheet4.xml><?xml version="1.0" encoding="utf-8"?>
<worksheet xmlns="http://schemas.openxmlformats.org/spreadsheetml/2006/main" xmlns:r="http://schemas.openxmlformats.org/officeDocument/2006/relationships">
  <sheetPr codeName="Sayfa15"/>
  <dimension ref="A1:X19"/>
  <sheetViews>
    <sheetView showGridLines="0" zoomScale="85" zoomScaleNormal="85" zoomScalePageLayoutView="0" workbookViewId="0" topLeftCell="A1">
      <selection activeCell="B21" sqref="B21"/>
    </sheetView>
  </sheetViews>
  <sheetFormatPr defaultColWidth="9.140625" defaultRowHeight="12.75"/>
  <cols>
    <col min="1" max="1" width="4.140625" style="158" customWidth="1"/>
    <col min="2" max="2" width="53.7109375" style="158" customWidth="1"/>
    <col min="3" max="3" width="6.8515625" style="158" customWidth="1"/>
    <col min="4" max="7" width="4.421875" style="158" customWidth="1"/>
    <col min="8" max="8" width="5.421875" style="158" customWidth="1"/>
    <col min="9" max="10" width="4.421875" style="158" customWidth="1"/>
    <col min="11" max="11" width="5.421875" style="158" customWidth="1"/>
    <col min="12" max="12" width="5.28125" style="158" customWidth="1"/>
    <col min="13" max="14" width="4.421875" style="158" customWidth="1"/>
    <col min="15" max="15" width="5.00390625" style="158" customWidth="1"/>
    <col min="16" max="16" width="5.57421875" style="158" customWidth="1"/>
    <col min="17" max="24" width="4.421875" style="158" customWidth="1"/>
    <col min="25" max="16384" width="9.140625" style="158" customWidth="1"/>
  </cols>
  <sheetData>
    <row r="1" spans="1:24" ht="13.5">
      <c r="A1" s="400"/>
      <c r="B1" s="640"/>
      <c r="C1" s="638" t="s">
        <v>4</v>
      </c>
      <c r="D1" s="744" t="s">
        <v>261</v>
      </c>
      <c r="E1" s="745"/>
      <c r="F1" s="745"/>
      <c r="G1" s="745"/>
      <c r="H1" s="744" t="s">
        <v>262</v>
      </c>
      <c r="I1" s="745"/>
      <c r="J1" s="745"/>
      <c r="K1" s="746"/>
      <c r="L1" s="401" t="s">
        <v>263</v>
      </c>
      <c r="M1" s="744" t="s">
        <v>264</v>
      </c>
      <c r="N1" s="745"/>
      <c r="O1" s="745"/>
      <c r="P1" s="746"/>
      <c r="Q1" s="747" t="s">
        <v>151</v>
      </c>
      <c r="R1" s="747"/>
      <c r="S1" s="747"/>
      <c r="T1" s="748"/>
      <c r="U1" s="749" t="s">
        <v>150</v>
      </c>
      <c r="V1" s="750"/>
      <c r="W1" s="750"/>
      <c r="X1" s="751"/>
    </row>
    <row r="2" spans="1:24" s="411" customFormat="1" ht="18.75" customHeight="1" thickBot="1">
      <c r="A2" s="400" t="s">
        <v>222</v>
      </c>
      <c r="B2" s="641" t="s">
        <v>269</v>
      </c>
      <c r="C2" s="638" t="s">
        <v>5</v>
      </c>
      <c r="D2" s="402" t="s">
        <v>265</v>
      </c>
      <c r="E2" s="403" t="s">
        <v>266</v>
      </c>
      <c r="F2" s="403" t="s">
        <v>267</v>
      </c>
      <c r="G2" s="404" t="s">
        <v>268</v>
      </c>
      <c r="H2" s="405" t="s">
        <v>265</v>
      </c>
      <c r="I2" s="406" t="s">
        <v>266</v>
      </c>
      <c r="J2" s="406" t="s">
        <v>267</v>
      </c>
      <c r="K2" s="407" t="s">
        <v>268</v>
      </c>
      <c r="L2" s="408" t="s">
        <v>265</v>
      </c>
      <c r="M2" s="405" t="s">
        <v>265</v>
      </c>
      <c r="N2" s="406" t="s">
        <v>266</v>
      </c>
      <c r="O2" s="406" t="s">
        <v>267</v>
      </c>
      <c r="P2" s="407" t="s">
        <v>268</v>
      </c>
      <c r="Q2" s="409" t="s">
        <v>265</v>
      </c>
      <c r="R2" s="403" t="s">
        <v>266</v>
      </c>
      <c r="S2" s="403" t="s">
        <v>267</v>
      </c>
      <c r="T2" s="410" t="s">
        <v>268</v>
      </c>
      <c r="U2" s="402" t="s">
        <v>265</v>
      </c>
      <c r="V2" s="403" t="s">
        <v>266</v>
      </c>
      <c r="W2" s="403" t="s">
        <v>267</v>
      </c>
      <c r="X2" s="410" t="s">
        <v>268</v>
      </c>
    </row>
    <row r="3" spans="1:24" ht="13.5">
      <c r="A3" s="412">
        <v>1</v>
      </c>
      <c r="B3" s="642" t="s">
        <v>270</v>
      </c>
      <c r="C3" s="639">
        <f>IF(BİLGİLER!$B$11="İl",290,285)</f>
        <v>285</v>
      </c>
      <c r="D3" s="374" t="s">
        <v>252</v>
      </c>
      <c r="E3" s="375" t="s">
        <v>25</v>
      </c>
      <c r="F3" s="375" t="s">
        <v>253</v>
      </c>
      <c r="G3" s="376" t="s">
        <v>254</v>
      </c>
      <c r="H3" s="377" t="s">
        <v>25</v>
      </c>
      <c r="I3" s="378">
        <v>3</v>
      </c>
      <c r="J3" s="378">
        <v>9</v>
      </c>
      <c r="K3" s="379" t="s">
        <v>253</v>
      </c>
      <c r="L3" s="413">
        <v>1</v>
      </c>
      <c r="M3" s="414" t="s">
        <v>25</v>
      </c>
      <c r="N3" s="415">
        <v>1</v>
      </c>
      <c r="O3" s="415">
        <v>4</v>
      </c>
      <c r="P3" s="416">
        <v>1</v>
      </c>
      <c r="Q3" s="368">
        <v>1</v>
      </c>
      <c r="R3" s="155">
        <v>5</v>
      </c>
      <c r="S3" s="155">
        <v>1</v>
      </c>
      <c r="T3" s="154">
        <v>1</v>
      </c>
      <c r="U3" s="156">
        <v>1</v>
      </c>
      <c r="V3" s="157">
        <v>12</v>
      </c>
      <c r="W3" s="157">
        <v>2</v>
      </c>
      <c r="X3" s="156">
        <v>0</v>
      </c>
    </row>
    <row r="4" spans="1:24" ht="13.5">
      <c r="A4" s="417">
        <v>2</v>
      </c>
      <c r="B4" s="643" t="s">
        <v>271</v>
      </c>
      <c r="C4" s="639">
        <f>IF(BİLGİLER!$B$11="İl",290,285)</f>
        <v>285</v>
      </c>
      <c r="D4" s="380" t="s">
        <v>252</v>
      </c>
      <c r="E4" s="381" t="s">
        <v>25</v>
      </c>
      <c r="F4" s="381" t="s">
        <v>255</v>
      </c>
      <c r="G4" s="382" t="s">
        <v>254</v>
      </c>
      <c r="H4" s="383">
        <v>9</v>
      </c>
      <c r="I4" s="378">
        <v>1</v>
      </c>
      <c r="J4" s="378">
        <v>1</v>
      </c>
      <c r="K4" s="379" t="s">
        <v>253</v>
      </c>
      <c r="L4" s="418">
        <v>1</v>
      </c>
      <c r="M4" s="414" t="s">
        <v>25</v>
      </c>
      <c r="N4" s="415">
        <v>1</v>
      </c>
      <c r="O4" s="415">
        <v>4</v>
      </c>
      <c r="P4" s="416">
        <v>1</v>
      </c>
      <c r="Q4" s="368">
        <v>1</v>
      </c>
      <c r="R4" s="155">
        <v>5</v>
      </c>
      <c r="S4" s="155">
        <v>1</v>
      </c>
      <c r="T4" s="154">
        <v>1</v>
      </c>
      <c r="U4" s="156">
        <v>1</v>
      </c>
      <c r="V4" s="157">
        <v>12</v>
      </c>
      <c r="W4" s="157">
        <v>2</v>
      </c>
      <c r="X4" s="156">
        <v>0</v>
      </c>
    </row>
    <row r="5" spans="1:24" ht="13.5">
      <c r="A5" s="412">
        <v>3</v>
      </c>
      <c r="B5" s="642" t="s">
        <v>272</v>
      </c>
      <c r="C5" s="639">
        <f>IF(BİLGİLER!$B$11="İl",290,285)</f>
        <v>285</v>
      </c>
      <c r="D5" s="380" t="s">
        <v>252</v>
      </c>
      <c r="E5" s="381" t="s">
        <v>25</v>
      </c>
      <c r="F5" s="381" t="s">
        <v>256</v>
      </c>
      <c r="G5" s="382" t="s">
        <v>254</v>
      </c>
      <c r="H5" s="383">
        <v>9</v>
      </c>
      <c r="I5" s="378">
        <v>2</v>
      </c>
      <c r="J5" s="378">
        <v>1</v>
      </c>
      <c r="K5" s="379" t="s">
        <v>253</v>
      </c>
      <c r="L5" s="413">
        <v>1</v>
      </c>
      <c r="M5" s="414" t="s">
        <v>25</v>
      </c>
      <c r="N5" s="415">
        <v>1</v>
      </c>
      <c r="O5" s="415">
        <v>4</v>
      </c>
      <c r="P5" s="416">
        <v>1</v>
      </c>
      <c r="Q5" s="368">
        <v>1</v>
      </c>
      <c r="R5" s="155">
        <v>5</v>
      </c>
      <c r="S5" s="155">
        <v>1</v>
      </c>
      <c r="T5" s="154">
        <v>1</v>
      </c>
      <c r="U5" s="156">
        <v>1</v>
      </c>
      <c r="V5" s="157">
        <v>12</v>
      </c>
      <c r="W5" s="157">
        <v>2</v>
      </c>
      <c r="X5" s="156">
        <v>0</v>
      </c>
    </row>
    <row r="6" spans="1:24" ht="13.5">
      <c r="A6" s="417">
        <v>4</v>
      </c>
      <c r="B6" s="643" t="s">
        <v>273</v>
      </c>
      <c r="C6" s="639">
        <f>IF(BİLGİLER!$B$11="İl",290,285)</f>
        <v>285</v>
      </c>
      <c r="D6" s="380" t="s">
        <v>252</v>
      </c>
      <c r="E6" s="381" t="s">
        <v>25</v>
      </c>
      <c r="F6" s="381" t="s">
        <v>257</v>
      </c>
      <c r="G6" s="382" t="s">
        <v>254</v>
      </c>
      <c r="H6" s="383">
        <v>9</v>
      </c>
      <c r="I6" s="378">
        <v>2</v>
      </c>
      <c r="J6" s="378">
        <v>2</v>
      </c>
      <c r="K6" s="379" t="s">
        <v>253</v>
      </c>
      <c r="L6" s="418">
        <v>1</v>
      </c>
      <c r="M6" s="414" t="s">
        <v>25</v>
      </c>
      <c r="N6" s="415">
        <v>1</v>
      </c>
      <c r="O6" s="415">
        <v>4</v>
      </c>
      <c r="P6" s="416">
        <v>1</v>
      </c>
      <c r="Q6" s="368">
        <v>1</v>
      </c>
      <c r="R6" s="155">
        <v>5</v>
      </c>
      <c r="S6" s="155">
        <v>1</v>
      </c>
      <c r="T6" s="154">
        <v>1</v>
      </c>
      <c r="U6" s="156">
        <v>1</v>
      </c>
      <c r="V6" s="157">
        <v>12</v>
      </c>
      <c r="W6" s="157">
        <v>2</v>
      </c>
      <c r="X6" s="156">
        <v>0</v>
      </c>
    </row>
    <row r="7" spans="1:24" ht="13.5">
      <c r="A7" s="412">
        <v>5</v>
      </c>
      <c r="B7" s="642" t="s">
        <v>274</v>
      </c>
      <c r="C7" s="639">
        <f>IF(BİLGİLER!$B$11="İl",290,285)</f>
        <v>285</v>
      </c>
      <c r="D7" s="384" t="s">
        <v>252</v>
      </c>
      <c r="E7" s="385" t="s">
        <v>25</v>
      </c>
      <c r="F7" s="385" t="s">
        <v>258</v>
      </c>
      <c r="G7" s="382" t="s">
        <v>456</v>
      </c>
      <c r="H7" s="383">
        <v>9</v>
      </c>
      <c r="I7" s="378">
        <v>2</v>
      </c>
      <c r="J7" s="378">
        <v>2</v>
      </c>
      <c r="K7" s="379" t="s">
        <v>253</v>
      </c>
      <c r="L7" s="413">
        <v>1</v>
      </c>
      <c r="M7" s="414" t="s">
        <v>25</v>
      </c>
      <c r="N7" s="415">
        <v>1</v>
      </c>
      <c r="O7" s="415">
        <v>4</v>
      </c>
      <c r="P7" s="416">
        <v>1</v>
      </c>
      <c r="Q7" s="368">
        <v>1</v>
      </c>
      <c r="R7" s="155">
        <v>5</v>
      </c>
      <c r="S7" s="155">
        <v>1</v>
      </c>
      <c r="T7" s="154">
        <v>1</v>
      </c>
      <c r="U7" s="156">
        <v>1</v>
      </c>
      <c r="V7" s="157">
        <v>12</v>
      </c>
      <c r="W7" s="157">
        <v>2</v>
      </c>
      <c r="X7" s="156">
        <v>0</v>
      </c>
    </row>
    <row r="8" spans="1:24" ht="13.5">
      <c r="A8" s="417">
        <v>6</v>
      </c>
      <c r="B8" s="643" t="s">
        <v>275</v>
      </c>
      <c r="C8" s="639">
        <f>IF(BİLGİLER!$B$11="İl",290,285)</f>
        <v>285</v>
      </c>
      <c r="D8" s="384" t="s">
        <v>252</v>
      </c>
      <c r="E8" s="385" t="s">
        <v>25</v>
      </c>
      <c r="F8" s="385" t="s">
        <v>260</v>
      </c>
      <c r="G8" s="386" t="s">
        <v>254</v>
      </c>
      <c r="H8" s="383">
        <v>9</v>
      </c>
      <c r="I8" s="378">
        <v>5</v>
      </c>
      <c r="J8" s="378">
        <v>0</v>
      </c>
      <c r="K8" s="379" t="s">
        <v>253</v>
      </c>
      <c r="L8" s="418">
        <v>1</v>
      </c>
      <c r="M8" s="414" t="s">
        <v>25</v>
      </c>
      <c r="N8" s="415">
        <v>1</v>
      </c>
      <c r="O8" s="415">
        <v>4</v>
      </c>
      <c r="P8" s="416">
        <v>1</v>
      </c>
      <c r="Q8" s="368">
        <v>1</v>
      </c>
      <c r="R8" s="155">
        <v>5</v>
      </c>
      <c r="S8" s="155">
        <v>1</v>
      </c>
      <c r="T8" s="154">
        <v>1</v>
      </c>
      <c r="U8" s="156">
        <v>1</v>
      </c>
      <c r="V8" s="157">
        <v>12</v>
      </c>
      <c r="W8" s="157">
        <v>2</v>
      </c>
      <c r="X8" s="156">
        <v>0</v>
      </c>
    </row>
    <row r="9" spans="1:24" ht="14.25" thickBot="1">
      <c r="A9" s="412">
        <v>7</v>
      </c>
      <c r="B9" s="642" t="s">
        <v>276</v>
      </c>
      <c r="C9" s="639">
        <f>IF(BİLGİLER!$B$11="İl",290,285)</f>
        <v>285</v>
      </c>
      <c r="D9" s="387" t="s">
        <v>252</v>
      </c>
      <c r="E9" s="388" t="s">
        <v>25</v>
      </c>
      <c r="F9" s="388" t="s">
        <v>259</v>
      </c>
      <c r="G9" s="389" t="s">
        <v>254</v>
      </c>
      <c r="H9" s="390">
        <v>9</v>
      </c>
      <c r="I9" s="391">
        <v>9</v>
      </c>
      <c r="J9" s="391">
        <v>9</v>
      </c>
      <c r="K9" s="392" t="s">
        <v>253</v>
      </c>
      <c r="L9" s="419">
        <v>1</v>
      </c>
      <c r="M9" s="420" t="s">
        <v>25</v>
      </c>
      <c r="N9" s="421">
        <v>1</v>
      </c>
      <c r="O9" s="421">
        <v>4</v>
      </c>
      <c r="P9" s="416">
        <v>1</v>
      </c>
      <c r="Q9" s="368">
        <v>1</v>
      </c>
      <c r="R9" s="155">
        <v>5</v>
      </c>
      <c r="S9" s="155">
        <v>1</v>
      </c>
      <c r="T9" s="154">
        <v>1</v>
      </c>
      <c r="U9" s="156">
        <v>1</v>
      </c>
      <c r="V9" s="157">
        <v>12</v>
      </c>
      <c r="W9" s="157">
        <v>2</v>
      </c>
      <c r="X9" s="156">
        <v>0</v>
      </c>
    </row>
    <row r="10" ht="19.5" customHeight="1"/>
    <row r="11" ht="19.5" customHeight="1"/>
    <row r="19" ht="13.5">
      <c r="C19" s="159"/>
    </row>
  </sheetData>
  <sheetProtection formatCells="0" formatColumns="0" formatRows="0" insertColumns="0" insertRows="0" insertHyperlinks="0" deleteColumns="0" deleteRows="0" sort="0" autoFilter="0" pivotTables="0"/>
  <mergeCells count="5">
    <mergeCell ref="D1:G1"/>
    <mergeCell ref="M1:P1"/>
    <mergeCell ref="Q1:T1"/>
    <mergeCell ref="U1:X1"/>
    <mergeCell ref="H1:K1"/>
  </mergeCells>
  <printOptions horizontalCentered="1" verticalCentered="1"/>
  <pageMargins left="0.35433070866141736" right="0.1968503937007874" top="0.5905511811023623" bottom="0.5905511811023623" header="0" footer="0"/>
  <pageSetup blackAndWhite="1" horizontalDpi="200" verticalDpi="200" orientation="portrait" paperSize="9" scale="75" r:id="rId3"/>
  <drawing r:id="rId2"/>
  <legacyDrawing r:id="rId1"/>
</worksheet>
</file>

<file path=xl/worksheets/sheet5.xml><?xml version="1.0" encoding="utf-8"?>
<worksheet xmlns="http://schemas.openxmlformats.org/spreadsheetml/2006/main" xmlns:r="http://schemas.openxmlformats.org/officeDocument/2006/relationships">
  <sheetPr codeName="Sayfa3"/>
  <dimension ref="A1:E13"/>
  <sheetViews>
    <sheetView showGridLines="0" zoomScalePageLayoutView="0" workbookViewId="0" topLeftCell="A1">
      <selection activeCell="A1" sqref="A1"/>
    </sheetView>
  </sheetViews>
  <sheetFormatPr defaultColWidth="9.140625" defaultRowHeight="12.75"/>
  <cols>
    <col min="1" max="1" width="12.28125" style="313" customWidth="1"/>
    <col min="2" max="2" width="16.140625" style="313" customWidth="1"/>
    <col min="3" max="5" width="9.140625" style="313" customWidth="1"/>
    <col min="6" max="6" width="11.8515625" style="313" customWidth="1"/>
    <col min="7" max="16384" width="9.140625" style="313" customWidth="1"/>
  </cols>
  <sheetData>
    <row r="1" spans="1:5" s="316" customFormat="1" ht="34.5" customHeight="1">
      <c r="A1" s="428" t="s">
        <v>219</v>
      </c>
      <c r="B1" s="429" t="s">
        <v>220</v>
      </c>
      <c r="C1" s="429" t="s">
        <v>225</v>
      </c>
      <c r="D1" s="429" t="s">
        <v>226</v>
      </c>
      <c r="E1" s="429" t="s">
        <v>227</v>
      </c>
    </row>
    <row r="2" spans="1:5" ht="12.75">
      <c r="A2" s="314" t="s">
        <v>216</v>
      </c>
      <c r="B2" s="315">
        <v>0.057383</v>
      </c>
      <c r="C2" s="527">
        <v>1500</v>
      </c>
      <c r="D2" s="527">
        <v>500</v>
      </c>
      <c r="E2" s="527">
        <v>250</v>
      </c>
    </row>
    <row r="3" spans="1:5" ht="12.75">
      <c r="A3" s="314" t="s">
        <v>217</v>
      </c>
      <c r="B3" s="315">
        <v>0.059445</v>
      </c>
      <c r="C3" s="527">
        <v>1500</v>
      </c>
      <c r="D3" s="527">
        <v>500</v>
      </c>
      <c r="E3" s="527">
        <v>250</v>
      </c>
    </row>
    <row r="4" spans="1:5" ht="12.75">
      <c r="A4" s="371" t="s">
        <v>194</v>
      </c>
      <c r="B4" s="372">
        <v>0.061954</v>
      </c>
      <c r="C4" s="528">
        <v>1823</v>
      </c>
      <c r="D4" s="528">
        <v>500</v>
      </c>
      <c r="E4" s="528">
        <v>250</v>
      </c>
    </row>
    <row r="5" spans="1:5" ht="12.75">
      <c r="A5" s="371" t="s">
        <v>218</v>
      </c>
      <c r="B5" s="373">
        <v>0.06446</v>
      </c>
      <c r="C5" s="528">
        <v>2134</v>
      </c>
      <c r="D5" s="528">
        <v>500</v>
      </c>
      <c r="E5" s="528">
        <v>250</v>
      </c>
    </row>
    <row r="6" spans="1:5" ht="12.75">
      <c r="A6" s="369" t="s">
        <v>250</v>
      </c>
      <c r="B6" s="370">
        <v>0.068835</v>
      </c>
      <c r="C6" s="527">
        <v>2134</v>
      </c>
      <c r="D6" s="527">
        <v>500</v>
      </c>
      <c r="E6" s="527">
        <v>250</v>
      </c>
    </row>
    <row r="7" spans="1:5" ht="12.75">
      <c r="A7" s="369" t="s">
        <v>251</v>
      </c>
      <c r="B7" s="370">
        <v>0.071589</v>
      </c>
      <c r="C7" s="527">
        <v>2134</v>
      </c>
      <c r="D7" s="527">
        <v>500</v>
      </c>
      <c r="E7" s="527">
        <v>250</v>
      </c>
    </row>
    <row r="8" spans="1:5" ht="12.75">
      <c r="A8" s="422" t="s">
        <v>302</v>
      </c>
      <c r="B8" s="423">
        <v>0.073837</v>
      </c>
      <c r="C8" s="528">
        <v>2134</v>
      </c>
      <c r="D8" s="528">
        <v>500</v>
      </c>
      <c r="E8" s="528">
        <v>250</v>
      </c>
    </row>
    <row r="9" spans="1:5" ht="12.75">
      <c r="A9" s="422" t="s">
        <v>303</v>
      </c>
      <c r="B9" s="423">
        <v>0.076791</v>
      </c>
      <c r="C9" s="528">
        <v>2134</v>
      </c>
      <c r="D9" s="528">
        <v>500</v>
      </c>
      <c r="E9" s="528">
        <v>250</v>
      </c>
    </row>
    <row r="10" spans="1:5" ht="12.75">
      <c r="A10" s="427" t="s">
        <v>305</v>
      </c>
      <c r="B10" s="315">
        <v>0.076998</v>
      </c>
      <c r="C10" s="527">
        <v>2134</v>
      </c>
      <c r="D10" s="527">
        <v>500</v>
      </c>
      <c r="E10" s="527">
        <v>250</v>
      </c>
    </row>
    <row r="11" spans="1:5" ht="12.75">
      <c r="A11" s="427" t="s">
        <v>306</v>
      </c>
      <c r="B11" s="315">
        <v>0.076998</v>
      </c>
      <c r="C11" s="527">
        <v>2134</v>
      </c>
      <c r="D11" s="527">
        <v>500</v>
      </c>
      <c r="E11" s="527">
        <v>250</v>
      </c>
    </row>
    <row r="12" spans="1:5" ht="12.75">
      <c r="A12" s="526" t="s">
        <v>386</v>
      </c>
      <c r="B12" s="372">
        <v>0.079308</v>
      </c>
      <c r="C12" s="528">
        <v>2134</v>
      </c>
      <c r="D12" s="528">
        <v>500</v>
      </c>
      <c r="E12" s="528">
        <v>250</v>
      </c>
    </row>
    <row r="13" spans="1:5" ht="12.75">
      <c r="A13" s="526" t="s">
        <v>387</v>
      </c>
      <c r="B13" s="372">
        <v>0.081468</v>
      </c>
      <c r="C13" s="528">
        <v>2134</v>
      </c>
      <c r="D13" s="528">
        <v>500</v>
      </c>
      <c r="E13" s="528">
        <v>250</v>
      </c>
    </row>
    <row r="15" ht="18" customHeight="1"/>
  </sheetData>
  <sheetProtection formatCells="0" formatColumns="0" formatRows="0" insertColumns="0" insertRows="0" insertHyperlinks="0" deleteColumns="0" deleteRows="0" sort="0" autoFilter="0" pivotTables="0"/>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ayfa2"/>
  <dimension ref="A1:K17"/>
  <sheetViews>
    <sheetView showGridLines="0" zoomScalePageLayoutView="0" workbookViewId="0" topLeftCell="A1">
      <selection activeCell="M63" sqref="M63"/>
    </sheetView>
  </sheetViews>
  <sheetFormatPr defaultColWidth="9.140625" defaultRowHeight="12.75"/>
  <sheetData>
    <row r="1" spans="1:11" ht="15" customHeight="1">
      <c r="A1" s="752" t="s">
        <v>210</v>
      </c>
      <c r="B1" s="752"/>
      <c r="C1" s="752"/>
      <c r="D1" s="752"/>
      <c r="E1" s="752"/>
      <c r="F1" s="752"/>
      <c r="G1" s="752"/>
      <c r="H1" s="752"/>
      <c r="I1" s="752"/>
      <c r="J1" s="752"/>
      <c r="K1" s="752"/>
    </row>
    <row r="2" spans="1:11" ht="12.75">
      <c r="A2" s="753" t="s">
        <v>211</v>
      </c>
      <c r="B2" s="753"/>
      <c r="C2" s="753"/>
      <c r="D2" s="753"/>
      <c r="E2" s="753"/>
      <c r="F2" s="753"/>
      <c r="G2" s="753"/>
      <c r="H2" s="753"/>
      <c r="I2" s="753"/>
      <c r="J2" s="753"/>
      <c r="K2" s="753"/>
    </row>
    <row r="3" spans="1:11" ht="12.75">
      <c r="A3" s="753" t="s">
        <v>212</v>
      </c>
      <c r="B3" s="753"/>
      <c r="C3" s="753"/>
      <c r="D3" s="753"/>
      <c r="E3" s="753"/>
      <c r="F3" s="753"/>
      <c r="G3" s="753"/>
      <c r="H3" s="753"/>
      <c r="I3" s="753"/>
      <c r="J3" s="753"/>
      <c r="K3" s="753"/>
    </row>
    <row r="11" ht="18" customHeight="1">
      <c r="A11" s="84"/>
    </row>
    <row r="17" ht="12.75">
      <c r="A17" s="255"/>
    </row>
  </sheetData>
  <sheetProtection password="CC1A" sheet="1" objects="1" scenarios="1" selectLockedCells="1" selectUnlockedCells="1"/>
  <mergeCells count="3">
    <mergeCell ref="A1:K1"/>
    <mergeCell ref="A2:K2"/>
    <mergeCell ref="A3:K3"/>
  </mergeCells>
  <printOptions horizontalCentered="1"/>
  <pageMargins left="0.7480314960629921" right="0.7480314960629921" top="0.3937007874015748" bottom="0.3937007874015748"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ayfa13">
    <tabColor indexed="10"/>
  </sheetPr>
  <dimension ref="A1:W129"/>
  <sheetViews>
    <sheetView showGridLines="0" tabSelected="1" zoomScalePageLayoutView="0" workbookViewId="0" topLeftCell="A1">
      <selection activeCell="A1" sqref="A1"/>
    </sheetView>
  </sheetViews>
  <sheetFormatPr defaultColWidth="9.140625" defaultRowHeight="12.75"/>
  <cols>
    <col min="1" max="11" width="9.140625" style="83" customWidth="1"/>
    <col min="12" max="12" width="11.28125" style="83" customWidth="1"/>
    <col min="13" max="13" width="9.140625" style="83" customWidth="1"/>
    <col min="14" max="15" width="11.57421875" style="83" customWidth="1"/>
    <col min="16" max="16" width="9.140625" style="83" customWidth="1"/>
    <col min="17" max="17" width="12.140625" style="83" customWidth="1"/>
    <col min="18" max="16384" width="9.140625" style="83" customWidth="1"/>
  </cols>
  <sheetData>
    <row r="1" spans="1:23" ht="13.5" thickBot="1">
      <c r="A1" s="285"/>
      <c r="B1" s="285"/>
      <c r="C1" s="285"/>
      <c r="D1" s="285"/>
      <c r="E1" s="285"/>
      <c r="F1" s="285"/>
      <c r="G1" s="285"/>
      <c r="H1" s="285"/>
      <c r="I1" s="285"/>
      <c r="J1" s="285"/>
      <c r="K1" s="285"/>
      <c r="L1" s="285"/>
      <c r="M1" s="285"/>
      <c r="N1" s="285"/>
      <c r="O1" s="285"/>
      <c r="P1" s="285"/>
      <c r="Q1" s="285"/>
      <c r="R1" s="285"/>
      <c r="S1" s="285"/>
      <c r="T1" s="285"/>
      <c r="U1" s="285"/>
      <c r="V1" s="285"/>
      <c r="W1" s="285"/>
    </row>
    <row r="2" spans="1:23" ht="12.75">
      <c r="A2" s="285"/>
      <c r="B2" s="285"/>
      <c r="C2" s="285"/>
      <c r="D2" s="285"/>
      <c r="E2" s="285"/>
      <c r="F2" s="285"/>
      <c r="G2" s="285"/>
      <c r="H2" s="285"/>
      <c r="I2" s="285"/>
      <c r="J2" s="285"/>
      <c r="K2" s="285"/>
      <c r="L2" s="468" t="s">
        <v>333</v>
      </c>
      <c r="M2" s="469"/>
      <c r="N2" s="469"/>
      <c r="O2" s="469"/>
      <c r="P2" s="469"/>
      <c r="Q2" s="470"/>
      <c r="R2" s="285"/>
      <c r="S2" s="285"/>
      <c r="T2" s="285"/>
      <c r="U2" s="285"/>
      <c r="V2" s="285"/>
      <c r="W2" s="285"/>
    </row>
    <row r="3" spans="1:23" ht="12.75">
      <c r="A3" s="285"/>
      <c r="B3" s="285"/>
      <c r="C3" s="285"/>
      <c r="D3" s="285"/>
      <c r="E3" s="285"/>
      <c r="F3" s="285"/>
      <c r="G3" s="285"/>
      <c r="H3" s="285"/>
      <c r="I3" s="285"/>
      <c r="J3" s="285"/>
      <c r="K3" s="285"/>
      <c r="L3" s="471" t="s">
        <v>334</v>
      </c>
      <c r="M3" s="472"/>
      <c r="N3" s="472"/>
      <c r="O3" s="472"/>
      <c r="P3" s="472"/>
      <c r="Q3" s="473"/>
      <c r="R3" s="285"/>
      <c r="S3" s="285"/>
      <c r="T3" s="285"/>
      <c r="U3" s="285"/>
      <c r="V3" s="285"/>
      <c r="W3" s="285"/>
    </row>
    <row r="4" spans="1:23" ht="12.75">
      <c r="A4" s="285"/>
      <c r="B4" s="285"/>
      <c r="C4" s="285"/>
      <c r="D4" s="285"/>
      <c r="E4" s="285"/>
      <c r="F4" s="285"/>
      <c r="G4" s="285"/>
      <c r="H4" s="285"/>
      <c r="I4" s="285"/>
      <c r="J4" s="285"/>
      <c r="K4" s="285"/>
      <c r="L4" s="471"/>
      <c r="M4" s="472"/>
      <c r="N4" s="472"/>
      <c r="O4" s="472"/>
      <c r="P4" s="472"/>
      <c r="Q4" s="473"/>
      <c r="R4" s="285"/>
      <c r="S4" s="285"/>
      <c r="T4" s="285"/>
      <c r="U4" s="285"/>
      <c r="V4" s="285"/>
      <c r="W4" s="285"/>
    </row>
    <row r="5" spans="1:23" ht="13.5" thickBot="1">
      <c r="A5" s="285"/>
      <c r="B5" s="285"/>
      <c r="C5" s="285"/>
      <c r="D5" s="285"/>
      <c r="E5" s="285"/>
      <c r="F5" s="285"/>
      <c r="G5" s="285"/>
      <c r="H5" s="285"/>
      <c r="I5" s="285"/>
      <c r="J5" s="285"/>
      <c r="K5" s="285"/>
      <c r="L5" s="474" t="s">
        <v>335</v>
      </c>
      <c r="M5" s="475"/>
      <c r="N5" s="475"/>
      <c r="O5" s="472"/>
      <c r="P5" s="472"/>
      <c r="Q5" s="473"/>
      <c r="R5" s="285"/>
      <c r="S5" s="285"/>
      <c r="T5" s="285"/>
      <c r="U5" s="285"/>
      <c r="V5" s="285"/>
      <c r="W5" s="285"/>
    </row>
    <row r="6" spans="1:23" ht="13.5" thickBot="1">
      <c r="A6" s="285"/>
      <c r="B6" s="285"/>
      <c r="C6" s="285"/>
      <c r="D6" s="285"/>
      <c r="E6" s="285"/>
      <c r="F6" s="285"/>
      <c r="G6" s="285"/>
      <c r="H6" s="285"/>
      <c r="I6" s="285"/>
      <c r="J6" s="285"/>
      <c r="K6" s="285"/>
      <c r="L6" s="539" t="s">
        <v>336</v>
      </c>
      <c r="M6" s="476" t="s">
        <v>337</v>
      </c>
      <c r="N6" s="477" t="s">
        <v>338</v>
      </c>
      <c r="O6" s="472"/>
      <c r="P6" s="472"/>
      <c r="Q6" s="473"/>
      <c r="R6" s="285"/>
      <c r="S6" s="285"/>
      <c r="T6" s="285"/>
      <c r="U6" s="285"/>
      <c r="V6" s="285"/>
      <c r="W6" s="285"/>
    </row>
    <row r="7" spans="1:23" ht="12.75">
      <c r="A7" s="285"/>
      <c r="B7" s="285"/>
      <c r="C7" s="285"/>
      <c r="D7" s="285"/>
      <c r="E7" s="285"/>
      <c r="F7" s="285"/>
      <c r="G7" s="285"/>
      <c r="H7" s="285"/>
      <c r="I7" s="285"/>
      <c r="J7" s="285"/>
      <c r="K7" s="285"/>
      <c r="L7" s="468"/>
      <c r="M7" s="469"/>
      <c r="N7" s="469"/>
      <c r="O7" s="469"/>
      <c r="P7" s="469"/>
      <c r="Q7" s="470"/>
      <c r="R7" s="285"/>
      <c r="S7" s="285"/>
      <c r="T7" s="285"/>
      <c r="U7" s="285"/>
      <c r="V7" s="285"/>
      <c r="W7" s="285"/>
    </row>
    <row r="8" spans="1:23" ht="13.5" thickBot="1">
      <c r="A8" s="285"/>
      <c r="B8" s="285"/>
      <c r="C8" s="285"/>
      <c r="D8" s="285"/>
      <c r="E8" s="285"/>
      <c r="F8" s="285"/>
      <c r="G8" s="285"/>
      <c r="H8" s="285"/>
      <c r="I8" s="285"/>
      <c r="J8" s="285"/>
      <c r="K8" s="285"/>
      <c r="L8" s="471" t="s">
        <v>339</v>
      </c>
      <c r="M8" s="472"/>
      <c r="N8" s="472"/>
      <c r="O8" s="472"/>
      <c r="P8" s="472"/>
      <c r="Q8" s="473"/>
      <c r="R8" s="285"/>
      <c r="S8" s="285"/>
      <c r="T8" s="285"/>
      <c r="U8" s="285"/>
      <c r="V8" s="285"/>
      <c r="W8" s="285"/>
    </row>
    <row r="9" spans="1:23" ht="13.5" thickBot="1">
      <c r="A9" s="285"/>
      <c r="B9" s="285"/>
      <c r="C9" s="285"/>
      <c r="D9" s="285"/>
      <c r="E9" s="285"/>
      <c r="F9" s="285"/>
      <c r="G9" s="285"/>
      <c r="H9" s="285"/>
      <c r="I9" s="285"/>
      <c r="J9" s="285"/>
      <c r="K9" s="285"/>
      <c r="L9" s="754" t="s">
        <v>340</v>
      </c>
      <c r="M9" s="755"/>
      <c r="N9" s="540" t="s">
        <v>341</v>
      </c>
      <c r="O9" s="472"/>
      <c r="P9" s="472"/>
      <c r="Q9" s="473"/>
      <c r="R9" s="285"/>
      <c r="S9" s="285"/>
      <c r="T9" s="285"/>
      <c r="U9" s="285"/>
      <c r="V9" s="285"/>
      <c r="W9" s="285"/>
    </row>
    <row r="10" spans="1:23" ht="12.75">
      <c r="A10" s="285"/>
      <c r="B10" s="285"/>
      <c r="C10" s="285"/>
      <c r="D10" s="285"/>
      <c r="E10" s="285"/>
      <c r="F10" s="285"/>
      <c r="G10" s="285"/>
      <c r="H10" s="285"/>
      <c r="I10" s="285"/>
      <c r="J10" s="285"/>
      <c r="K10" s="285"/>
      <c r="L10" s="478" t="s">
        <v>363</v>
      </c>
      <c r="M10" s="472"/>
      <c r="N10" s="472"/>
      <c r="O10" s="472"/>
      <c r="P10" s="472"/>
      <c r="Q10" s="473"/>
      <c r="R10" s="285"/>
      <c r="S10" s="285"/>
      <c r="T10" s="285"/>
      <c r="U10" s="285"/>
      <c r="V10" s="285"/>
      <c r="W10" s="285"/>
    </row>
    <row r="11" spans="1:23" ht="12.75">
      <c r="A11" s="285"/>
      <c r="B11" s="285"/>
      <c r="C11" s="285"/>
      <c r="D11" s="285"/>
      <c r="E11" s="285"/>
      <c r="F11" s="285"/>
      <c r="G11" s="285"/>
      <c r="H11" s="285"/>
      <c r="I11" s="285"/>
      <c r="J11" s="285"/>
      <c r="K11" s="285"/>
      <c r="L11" s="479" t="s">
        <v>342</v>
      </c>
      <c r="M11" s="472"/>
      <c r="N11" s="472" t="s">
        <v>343</v>
      </c>
      <c r="O11" s="472"/>
      <c r="P11" s="472"/>
      <c r="Q11" s="473"/>
      <c r="R11" s="285"/>
      <c r="S11" s="285"/>
      <c r="T11" s="285"/>
      <c r="U11" s="285"/>
      <c r="V11" s="285"/>
      <c r="W11" s="285"/>
    </row>
    <row r="12" spans="1:23" ht="12.75">
      <c r="A12" s="285"/>
      <c r="B12" s="285"/>
      <c r="C12" s="285"/>
      <c r="D12" s="285"/>
      <c r="E12" s="285"/>
      <c r="F12" s="285"/>
      <c r="G12" s="285"/>
      <c r="H12" s="285"/>
      <c r="I12" s="285"/>
      <c r="J12" s="285"/>
      <c r="K12" s="285"/>
      <c r="L12" s="471" t="s">
        <v>344</v>
      </c>
      <c r="M12" s="472"/>
      <c r="N12" s="477" t="s">
        <v>345</v>
      </c>
      <c r="O12" s="480" t="s">
        <v>346</v>
      </c>
      <c r="P12" s="472"/>
      <c r="Q12" s="473"/>
      <c r="R12" s="285"/>
      <c r="S12" s="285"/>
      <c r="T12" s="285"/>
      <c r="U12" s="285"/>
      <c r="V12" s="285"/>
      <c r="W12" s="285"/>
    </row>
    <row r="13" spans="1:23" ht="12.75">
      <c r="A13" s="285"/>
      <c r="B13" s="285"/>
      <c r="C13" s="285"/>
      <c r="D13" s="285"/>
      <c r="E13" s="285"/>
      <c r="F13" s="285"/>
      <c r="G13" s="285"/>
      <c r="H13" s="285"/>
      <c r="I13" s="285"/>
      <c r="J13" s="285"/>
      <c r="K13" s="285"/>
      <c r="L13" s="471" t="s">
        <v>347</v>
      </c>
      <c r="M13" s="472"/>
      <c r="N13" s="477" t="s">
        <v>348</v>
      </c>
      <c r="O13" s="480" t="s">
        <v>349</v>
      </c>
      <c r="P13" s="472"/>
      <c r="Q13" s="473"/>
      <c r="R13" s="285"/>
      <c r="S13" s="285"/>
      <c r="T13" s="285"/>
      <c r="U13" s="285"/>
      <c r="V13" s="285"/>
      <c r="W13" s="285"/>
    </row>
    <row r="14" spans="1:23" ht="12.75">
      <c r="A14" s="285"/>
      <c r="B14" s="285"/>
      <c r="C14" s="285"/>
      <c r="D14" s="285"/>
      <c r="E14" s="285"/>
      <c r="F14" s="285"/>
      <c r="G14" s="285"/>
      <c r="H14" s="285"/>
      <c r="I14" s="285"/>
      <c r="J14" s="285"/>
      <c r="K14" s="285"/>
      <c r="L14" s="471" t="s">
        <v>350</v>
      </c>
      <c r="M14" s="472"/>
      <c r="N14" s="481">
        <v>1</v>
      </c>
      <c r="O14" s="480" t="s">
        <v>351</v>
      </c>
      <c r="P14" s="472"/>
      <c r="Q14" s="473"/>
      <c r="R14" s="285"/>
      <c r="S14" s="285"/>
      <c r="T14" s="285"/>
      <c r="U14" s="285"/>
      <c r="V14" s="285"/>
      <c r="W14" s="285"/>
    </row>
    <row r="15" spans="1:23" ht="13.5" thickBot="1">
      <c r="A15" s="285"/>
      <c r="B15" s="285"/>
      <c r="C15" s="285"/>
      <c r="D15" s="285"/>
      <c r="E15" s="285"/>
      <c r="F15" s="285"/>
      <c r="G15" s="285"/>
      <c r="H15" s="285"/>
      <c r="I15" s="285"/>
      <c r="J15" s="285"/>
      <c r="K15" s="285"/>
      <c r="L15" s="471" t="s">
        <v>352</v>
      </c>
      <c r="M15" s="472"/>
      <c r="N15" s="477" t="s">
        <v>366</v>
      </c>
      <c r="O15" s="472"/>
      <c r="P15" s="472"/>
      <c r="Q15" s="473"/>
      <c r="R15" s="285"/>
      <c r="S15" s="285"/>
      <c r="T15" s="285"/>
      <c r="U15" s="285"/>
      <c r="V15" s="285"/>
      <c r="W15" s="285"/>
    </row>
    <row r="16" spans="1:23" ht="13.5" thickBot="1">
      <c r="A16" s="285"/>
      <c r="B16" s="285"/>
      <c r="C16" s="285"/>
      <c r="D16" s="285"/>
      <c r="E16" s="285"/>
      <c r="F16" s="285"/>
      <c r="G16" s="285"/>
      <c r="H16" s="285"/>
      <c r="I16" s="285"/>
      <c r="J16" s="285"/>
      <c r="K16" s="285"/>
      <c r="L16" s="471" t="s">
        <v>353</v>
      </c>
      <c r="M16" s="472"/>
      <c r="N16" s="541"/>
      <c r="O16" s="477" t="s">
        <v>354</v>
      </c>
      <c r="P16" s="472"/>
      <c r="Q16" s="473"/>
      <c r="R16" s="285"/>
      <c r="S16" s="285"/>
      <c r="T16" s="285"/>
      <c r="U16" s="285"/>
      <c r="V16" s="285"/>
      <c r="W16" s="285"/>
    </row>
    <row r="17" spans="1:23" ht="12.75">
      <c r="A17" s="285"/>
      <c r="B17" s="285"/>
      <c r="C17" s="285"/>
      <c r="D17" s="285"/>
      <c r="E17" s="285"/>
      <c r="F17" s="285"/>
      <c r="G17" s="285"/>
      <c r="H17" s="285"/>
      <c r="I17" s="285"/>
      <c r="J17" s="285"/>
      <c r="K17" s="285"/>
      <c r="L17" s="471" t="s">
        <v>355</v>
      </c>
      <c r="M17" s="472"/>
      <c r="N17" s="477" t="s">
        <v>364</v>
      </c>
      <c r="O17" s="472"/>
      <c r="P17" s="472"/>
      <c r="Q17" s="473"/>
      <c r="R17" s="285"/>
      <c r="S17" s="285"/>
      <c r="T17" s="285"/>
      <c r="U17" s="285"/>
      <c r="V17" s="285"/>
      <c r="W17" s="285"/>
    </row>
    <row r="18" spans="1:23" ht="12.75">
      <c r="A18" s="285"/>
      <c r="B18" s="285"/>
      <c r="C18" s="285"/>
      <c r="D18" s="285"/>
      <c r="E18" s="285"/>
      <c r="F18" s="285"/>
      <c r="G18" s="285"/>
      <c r="H18" s="285"/>
      <c r="I18" s="285"/>
      <c r="J18" s="285"/>
      <c r="K18" s="285"/>
      <c r="L18" s="754"/>
      <c r="M18" s="756"/>
      <c r="N18" s="756"/>
      <c r="O18" s="756"/>
      <c r="P18" s="472"/>
      <c r="Q18" s="473"/>
      <c r="R18" s="285"/>
      <c r="S18" s="285"/>
      <c r="T18" s="285"/>
      <c r="U18" s="285"/>
      <c r="V18" s="285"/>
      <c r="W18" s="285"/>
    </row>
    <row r="19" spans="1:23" ht="13.5" thickBot="1">
      <c r="A19" s="285"/>
      <c r="B19" s="285"/>
      <c r="C19" s="285"/>
      <c r="D19" s="285"/>
      <c r="E19" s="285"/>
      <c r="F19" s="285"/>
      <c r="G19" s="285"/>
      <c r="H19" s="285"/>
      <c r="I19" s="285"/>
      <c r="J19" s="285"/>
      <c r="K19" s="285"/>
      <c r="L19" s="471" t="s">
        <v>209</v>
      </c>
      <c r="M19" s="472"/>
      <c r="N19" s="472"/>
      <c r="O19" s="472"/>
      <c r="P19" s="472"/>
      <c r="Q19" s="473"/>
      <c r="R19" s="285"/>
      <c r="S19" s="285"/>
      <c r="T19" s="285"/>
      <c r="U19" s="285"/>
      <c r="V19" s="285"/>
      <c r="W19" s="285"/>
    </row>
    <row r="20" spans="1:23" ht="13.5" thickBot="1">
      <c r="A20" s="285"/>
      <c r="B20" s="285"/>
      <c r="C20" s="285"/>
      <c r="D20" s="285"/>
      <c r="E20" s="285"/>
      <c r="F20" s="285"/>
      <c r="G20" s="285"/>
      <c r="H20" s="285"/>
      <c r="I20" s="543"/>
      <c r="J20" s="285"/>
      <c r="K20" s="285"/>
      <c r="L20" s="754" t="s">
        <v>357</v>
      </c>
      <c r="M20" s="755"/>
      <c r="N20" s="540" t="s">
        <v>356</v>
      </c>
      <c r="O20" s="540" t="s">
        <v>358</v>
      </c>
      <c r="P20" s="472"/>
      <c r="Q20" s="473"/>
      <c r="R20" s="285"/>
      <c r="S20" s="285"/>
      <c r="T20" s="285"/>
      <c r="U20" s="285"/>
      <c r="V20" s="285"/>
      <c r="W20" s="285"/>
    </row>
    <row r="21" spans="1:23" ht="12.75">
      <c r="A21" s="285"/>
      <c r="B21" s="285"/>
      <c r="C21" s="285"/>
      <c r="D21" s="285"/>
      <c r="E21" s="285"/>
      <c r="F21" s="285"/>
      <c r="G21" s="285"/>
      <c r="H21" s="285"/>
      <c r="I21" s="285"/>
      <c r="J21" s="285"/>
      <c r="K21" s="285"/>
      <c r="L21" s="479" t="s">
        <v>342</v>
      </c>
      <c r="M21" s="472"/>
      <c r="N21" s="472"/>
      <c r="O21" s="472"/>
      <c r="P21" s="472"/>
      <c r="Q21" s="473"/>
      <c r="R21" s="285"/>
      <c r="S21" s="285"/>
      <c r="T21" s="285"/>
      <c r="U21" s="285"/>
      <c r="V21" s="285"/>
      <c r="W21" s="285"/>
    </row>
    <row r="22" spans="1:23" ht="13.5" thickBot="1">
      <c r="A22" s="285"/>
      <c r="B22" s="285"/>
      <c r="C22" s="285"/>
      <c r="D22" s="285"/>
      <c r="E22" s="285"/>
      <c r="F22" s="285"/>
      <c r="G22" s="285"/>
      <c r="H22" s="285"/>
      <c r="I22" s="285"/>
      <c r="J22" s="285"/>
      <c r="K22" s="285"/>
      <c r="L22" s="471" t="s">
        <v>359</v>
      </c>
      <c r="M22" s="472"/>
      <c r="N22" s="472" t="s">
        <v>360</v>
      </c>
      <c r="O22" s="480" t="s">
        <v>365</v>
      </c>
      <c r="P22" s="472"/>
      <c r="Q22" s="473"/>
      <c r="R22" s="285"/>
      <c r="S22" s="285"/>
      <c r="T22" s="285"/>
      <c r="U22" s="285"/>
      <c r="V22" s="285"/>
      <c r="W22" s="285"/>
    </row>
    <row r="23" spans="1:23" ht="13.5" thickBot="1">
      <c r="A23" s="285"/>
      <c r="B23" s="286"/>
      <c r="C23" s="285"/>
      <c r="D23" s="285"/>
      <c r="E23" s="285"/>
      <c r="F23" s="287" t="s">
        <v>110</v>
      </c>
      <c r="G23" s="285"/>
      <c r="H23" s="285"/>
      <c r="I23" s="286" t="s">
        <v>183</v>
      </c>
      <c r="J23" s="662" t="s">
        <v>386</v>
      </c>
      <c r="L23" s="471" t="s">
        <v>361</v>
      </c>
      <c r="M23" s="472"/>
      <c r="N23" s="541"/>
      <c r="O23" s="477" t="s">
        <v>354</v>
      </c>
      <c r="P23" s="472"/>
      <c r="Q23" s="473"/>
      <c r="R23" s="285"/>
      <c r="S23" s="285"/>
      <c r="T23" s="285"/>
      <c r="U23" s="285"/>
      <c r="V23" s="285"/>
      <c r="W23" s="285"/>
    </row>
    <row r="24" spans="1:23" ht="12.75">
      <c r="A24" s="285"/>
      <c r="B24" s="285"/>
      <c r="C24" s="285"/>
      <c r="D24" s="285"/>
      <c r="E24" s="285"/>
      <c r="F24" s="285"/>
      <c r="G24" s="285"/>
      <c r="H24" s="285"/>
      <c r="I24" s="285"/>
      <c r="J24" s="285"/>
      <c r="K24" s="285"/>
      <c r="L24" s="471" t="s">
        <v>362</v>
      </c>
      <c r="M24" s="472"/>
      <c r="N24" s="472"/>
      <c r="O24" s="472"/>
      <c r="P24" s="472"/>
      <c r="Q24" s="473"/>
      <c r="R24" s="285"/>
      <c r="S24" s="285"/>
      <c r="T24" s="285"/>
      <c r="U24" s="285"/>
      <c r="V24" s="285"/>
      <c r="W24" s="285"/>
    </row>
    <row r="25" spans="1:23" ht="13.5" thickBot="1">
      <c r="A25" s="285"/>
      <c r="B25" s="288" t="s">
        <v>469</v>
      </c>
      <c r="C25" s="285"/>
      <c r="D25" s="285"/>
      <c r="E25" s="285"/>
      <c r="F25" s="285"/>
      <c r="G25" s="285"/>
      <c r="H25" s="285"/>
      <c r="I25" s="286"/>
      <c r="J25" s="285"/>
      <c r="K25" s="285"/>
      <c r="L25" s="482"/>
      <c r="M25" s="483"/>
      <c r="N25" s="484" t="s">
        <v>389</v>
      </c>
      <c r="O25" s="483"/>
      <c r="P25" s="483"/>
      <c r="Q25" s="485"/>
      <c r="R25" s="285"/>
      <c r="S25" s="285"/>
      <c r="T25" s="285"/>
      <c r="U25" s="285"/>
      <c r="V25" s="285"/>
      <c r="W25" s="285"/>
    </row>
    <row r="26" spans="1:23" ht="12.75">
      <c r="A26" s="285"/>
      <c r="B26" s="285"/>
      <c r="C26" s="285"/>
      <c r="D26" s="285"/>
      <c r="E26" s="285"/>
      <c r="F26" s="285"/>
      <c r="G26" s="285"/>
      <c r="H26" s="285"/>
      <c r="I26" s="285"/>
      <c r="J26" s="285"/>
      <c r="K26" s="285"/>
      <c r="R26" s="285"/>
      <c r="S26" s="285"/>
      <c r="T26" s="285"/>
      <c r="U26" s="285"/>
      <c r="V26" s="285"/>
      <c r="W26" s="285"/>
    </row>
    <row r="27" spans="1:23" ht="12.75">
      <c r="A27" s="285"/>
      <c r="B27" s="285"/>
      <c r="C27" s="285"/>
      <c r="D27" s="285"/>
      <c r="E27" s="285"/>
      <c r="F27" s="285"/>
      <c r="G27" s="285"/>
      <c r="H27" s="285"/>
      <c r="I27" s="285"/>
      <c r="J27" s="285"/>
      <c r="K27" s="285"/>
      <c r="R27" s="285"/>
      <c r="S27" s="285"/>
      <c r="T27" s="285"/>
      <c r="U27" s="285"/>
      <c r="V27" s="285"/>
      <c r="W27" s="285"/>
    </row>
    <row r="28" spans="1:23" ht="12.75">
      <c r="A28" s="285"/>
      <c r="B28" s="285"/>
      <c r="C28" s="285"/>
      <c r="D28" s="285"/>
      <c r="E28" s="285"/>
      <c r="F28" s="285"/>
      <c r="G28" s="285"/>
      <c r="H28" s="285"/>
      <c r="I28" s="285"/>
      <c r="J28" s="285"/>
      <c r="K28" s="285"/>
      <c r="R28" s="285"/>
      <c r="S28" s="285"/>
      <c r="T28" s="285"/>
      <c r="U28" s="285"/>
      <c r="V28" s="285"/>
      <c r="W28" s="285"/>
    </row>
    <row r="29" spans="1:23" ht="12.75">
      <c r="A29" s="285"/>
      <c r="B29" s="285"/>
      <c r="C29" s="285"/>
      <c r="D29" s="285"/>
      <c r="E29" s="285"/>
      <c r="F29" s="285"/>
      <c r="G29" s="285"/>
      <c r="H29" s="285"/>
      <c r="I29" s="285"/>
      <c r="J29" s="285"/>
      <c r="K29" s="285"/>
      <c r="R29" s="285"/>
      <c r="S29" s="285"/>
      <c r="T29" s="285"/>
      <c r="U29" s="285"/>
      <c r="V29" s="285"/>
      <c r="W29" s="285"/>
    </row>
    <row r="30" spans="1:23" ht="12.75">
      <c r="A30" s="285"/>
      <c r="B30" s="285"/>
      <c r="C30" s="285"/>
      <c r="D30" s="285"/>
      <c r="E30" s="285"/>
      <c r="F30" s="285"/>
      <c r="G30" s="285"/>
      <c r="H30" s="285"/>
      <c r="I30" s="285"/>
      <c r="J30" s="285"/>
      <c r="K30" s="285"/>
      <c r="R30" s="285"/>
      <c r="S30" s="285"/>
      <c r="T30" s="285"/>
      <c r="U30" s="285"/>
      <c r="V30" s="285"/>
      <c r="W30" s="285"/>
    </row>
    <row r="31" spans="1:23" ht="12.75">
      <c r="A31" s="285"/>
      <c r="B31" s="285"/>
      <c r="C31" s="285"/>
      <c r="D31" s="285"/>
      <c r="E31" s="285"/>
      <c r="F31" s="285"/>
      <c r="G31" s="285"/>
      <c r="H31" s="285"/>
      <c r="I31" s="285"/>
      <c r="J31" s="285"/>
      <c r="K31" s="285"/>
      <c r="L31" s="285"/>
      <c r="M31" s="285"/>
      <c r="N31" s="285"/>
      <c r="O31" s="285"/>
      <c r="P31" s="285"/>
      <c r="Q31" s="285"/>
      <c r="R31" s="285"/>
      <c r="S31" s="285"/>
      <c r="T31" s="285"/>
      <c r="U31" s="285"/>
      <c r="V31" s="285"/>
      <c r="W31" s="285"/>
    </row>
    <row r="32" spans="1:23" ht="12.75">
      <c r="A32" s="285"/>
      <c r="B32" s="285"/>
      <c r="C32" s="285"/>
      <c r="D32" s="285"/>
      <c r="E32" s="285"/>
      <c r="F32" s="285"/>
      <c r="G32" s="285"/>
      <c r="H32" s="285"/>
      <c r="I32" s="285"/>
      <c r="J32" s="285"/>
      <c r="K32" s="285"/>
      <c r="L32" s="285"/>
      <c r="M32" s="285"/>
      <c r="N32" s="285"/>
      <c r="O32" s="285"/>
      <c r="P32" s="285"/>
      <c r="Q32" s="285"/>
      <c r="R32" s="285"/>
      <c r="S32" s="285"/>
      <c r="T32" s="285"/>
      <c r="U32" s="285"/>
      <c r="V32" s="285"/>
      <c r="W32" s="285"/>
    </row>
    <row r="33" spans="1:23" ht="12.75">
      <c r="A33" s="285"/>
      <c r="B33" s="285"/>
      <c r="C33" s="285"/>
      <c r="D33" s="285"/>
      <c r="E33" s="285"/>
      <c r="F33" s="285"/>
      <c r="G33" s="285"/>
      <c r="H33" s="285"/>
      <c r="I33" s="285"/>
      <c r="J33" s="285"/>
      <c r="K33" s="285"/>
      <c r="L33" s="285"/>
      <c r="M33" s="285"/>
      <c r="N33" s="285"/>
      <c r="O33" s="285"/>
      <c r="P33" s="285"/>
      <c r="Q33" s="285"/>
      <c r="R33" s="285"/>
      <c r="S33" s="285"/>
      <c r="T33" s="285"/>
      <c r="U33" s="285"/>
      <c r="V33" s="285"/>
      <c r="W33" s="285"/>
    </row>
    <row r="34" spans="1:23" ht="12.75">
      <c r="A34" s="285"/>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ht="12.75">
      <c r="A35" s="285"/>
      <c r="B35" s="285"/>
      <c r="C35" s="285"/>
      <c r="D35" s="285"/>
      <c r="E35" s="285"/>
      <c r="F35" s="285"/>
      <c r="G35" s="285"/>
      <c r="H35" s="285"/>
      <c r="I35" s="285"/>
      <c r="J35" s="285"/>
      <c r="K35" s="285"/>
      <c r="L35" s="285"/>
      <c r="M35" s="285"/>
      <c r="N35" s="285"/>
      <c r="O35" s="285"/>
      <c r="P35" s="285"/>
      <c r="Q35" s="285"/>
      <c r="R35" s="285"/>
      <c r="S35" s="285"/>
      <c r="T35" s="285"/>
      <c r="U35" s="285"/>
      <c r="V35" s="285"/>
      <c r="W35" s="285"/>
    </row>
    <row r="36" spans="1:23" ht="12.75">
      <c r="A36" s="285"/>
      <c r="B36" s="285"/>
      <c r="C36" s="285"/>
      <c r="D36" s="285"/>
      <c r="E36" s="285"/>
      <c r="F36" s="285"/>
      <c r="G36" s="285"/>
      <c r="H36" s="285"/>
      <c r="I36" s="285"/>
      <c r="J36" s="285"/>
      <c r="K36" s="285"/>
      <c r="L36" s="285"/>
      <c r="M36" s="285"/>
      <c r="N36" s="285"/>
      <c r="O36" s="285"/>
      <c r="P36" s="285"/>
      <c r="Q36" s="285"/>
      <c r="R36" s="285"/>
      <c r="S36" s="285"/>
      <c r="T36" s="285"/>
      <c r="U36" s="285"/>
      <c r="V36" s="285"/>
      <c r="W36" s="285"/>
    </row>
    <row r="37" spans="1:23" ht="12.75">
      <c r="A37" s="285"/>
      <c r="B37" s="285"/>
      <c r="C37" s="285"/>
      <c r="D37" s="285"/>
      <c r="E37" s="285"/>
      <c r="F37" s="285"/>
      <c r="G37" s="285"/>
      <c r="H37" s="285"/>
      <c r="I37" s="285"/>
      <c r="J37" s="285"/>
      <c r="K37" s="285"/>
      <c r="L37" s="285"/>
      <c r="M37" s="285"/>
      <c r="N37" s="285"/>
      <c r="O37" s="285"/>
      <c r="P37" s="285"/>
      <c r="Q37" s="285"/>
      <c r="R37" s="285"/>
      <c r="S37" s="285"/>
      <c r="T37" s="285"/>
      <c r="U37" s="285"/>
      <c r="V37" s="285"/>
      <c r="W37" s="285"/>
    </row>
    <row r="38" spans="1:23" ht="12.75">
      <c r="A38" s="285"/>
      <c r="B38" s="285"/>
      <c r="C38" s="285"/>
      <c r="D38" s="285"/>
      <c r="E38" s="285"/>
      <c r="F38" s="285"/>
      <c r="G38" s="285"/>
      <c r="H38" s="285"/>
      <c r="I38" s="285"/>
      <c r="J38" s="285"/>
      <c r="K38" s="285"/>
      <c r="L38" s="285"/>
      <c r="M38" s="285"/>
      <c r="N38" s="285"/>
      <c r="O38" s="285"/>
      <c r="P38" s="285"/>
      <c r="Q38" s="285"/>
      <c r="R38" s="285"/>
      <c r="S38" s="285"/>
      <c r="T38" s="285"/>
      <c r="U38" s="285"/>
      <c r="V38" s="285"/>
      <c r="W38" s="285"/>
    </row>
    <row r="39" spans="1:23" ht="12.75">
      <c r="A39" s="285"/>
      <c r="B39" s="285"/>
      <c r="C39" s="285"/>
      <c r="D39" s="285"/>
      <c r="E39" s="285"/>
      <c r="F39" s="285"/>
      <c r="G39" s="285"/>
      <c r="H39" s="285"/>
      <c r="I39" s="285"/>
      <c r="J39" s="285"/>
      <c r="K39" s="285"/>
      <c r="L39" s="285"/>
      <c r="M39" s="285"/>
      <c r="N39" s="285"/>
      <c r="O39" s="285"/>
      <c r="P39" s="285"/>
      <c r="Q39" s="285"/>
      <c r="R39" s="285"/>
      <c r="S39" s="285"/>
      <c r="T39" s="285"/>
      <c r="U39" s="285"/>
      <c r="V39" s="285"/>
      <c r="W39" s="285"/>
    </row>
    <row r="40" spans="1:23" ht="12.75">
      <c r="A40" s="285"/>
      <c r="B40" s="285"/>
      <c r="C40" s="285"/>
      <c r="D40" s="285"/>
      <c r="E40" s="285"/>
      <c r="F40" s="285"/>
      <c r="G40" s="285"/>
      <c r="H40" s="285"/>
      <c r="I40" s="285"/>
      <c r="J40" s="285"/>
      <c r="K40" s="285"/>
      <c r="L40" s="285"/>
      <c r="M40" s="285"/>
      <c r="N40" s="285"/>
      <c r="O40" s="285"/>
      <c r="P40" s="285"/>
      <c r="Q40" s="285"/>
      <c r="R40" s="285"/>
      <c r="S40" s="285"/>
      <c r="T40" s="285"/>
      <c r="U40" s="285"/>
      <c r="V40" s="285"/>
      <c r="W40" s="285"/>
    </row>
    <row r="41" spans="1:23" ht="12.75">
      <c r="A41" s="285"/>
      <c r="B41" s="285"/>
      <c r="C41" s="285"/>
      <c r="D41" s="285"/>
      <c r="E41" s="285"/>
      <c r="F41" s="285"/>
      <c r="G41" s="285"/>
      <c r="H41" s="285"/>
      <c r="I41" s="285"/>
      <c r="J41" s="285"/>
      <c r="K41" s="285"/>
      <c r="L41" s="285"/>
      <c r="M41" s="285"/>
      <c r="N41" s="285"/>
      <c r="O41" s="285"/>
      <c r="P41" s="285"/>
      <c r="Q41" s="285"/>
      <c r="R41" s="285"/>
      <c r="S41" s="285"/>
      <c r="T41" s="285"/>
      <c r="U41" s="285"/>
      <c r="V41" s="285"/>
      <c r="W41" s="285"/>
    </row>
    <row r="42" spans="1:23" ht="12.75">
      <c r="A42" s="285"/>
      <c r="B42" s="285"/>
      <c r="C42" s="285"/>
      <c r="D42" s="285"/>
      <c r="E42" s="285"/>
      <c r="F42" s="285"/>
      <c r="G42" s="285"/>
      <c r="H42" s="285"/>
      <c r="I42" s="285"/>
      <c r="J42" s="285"/>
      <c r="K42" s="285"/>
      <c r="L42" s="285"/>
      <c r="M42" s="285"/>
      <c r="N42" s="285"/>
      <c r="O42" s="285"/>
      <c r="P42" s="285"/>
      <c r="Q42" s="285"/>
      <c r="R42" s="285"/>
      <c r="S42" s="285"/>
      <c r="T42" s="285"/>
      <c r="U42" s="285"/>
      <c r="V42" s="285"/>
      <c r="W42" s="285"/>
    </row>
    <row r="43" spans="1:23" ht="12.75">
      <c r="A43" s="285"/>
      <c r="B43" s="285"/>
      <c r="C43" s="285"/>
      <c r="D43" s="285"/>
      <c r="E43" s="285"/>
      <c r="F43" s="285"/>
      <c r="G43" s="285"/>
      <c r="H43" s="285"/>
      <c r="I43" s="285"/>
      <c r="J43" s="285"/>
      <c r="K43" s="285"/>
      <c r="L43" s="285"/>
      <c r="M43" s="285"/>
      <c r="N43" s="285"/>
      <c r="O43" s="285"/>
      <c r="P43" s="285"/>
      <c r="Q43" s="285"/>
      <c r="R43" s="285"/>
      <c r="S43" s="285"/>
      <c r="T43" s="285"/>
      <c r="U43" s="285"/>
      <c r="V43" s="285"/>
      <c r="W43" s="285"/>
    </row>
    <row r="44" spans="1:23" ht="12.75">
      <c r="A44" s="285"/>
      <c r="B44" s="285"/>
      <c r="C44" s="285"/>
      <c r="D44" s="285"/>
      <c r="E44" s="285"/>
      <c r="F44" s="285"/>
      <c r="G44" s="285"/>
      <c r="H44" s="285"/>
      <c r="I44" s="285"/>
      <c r="J44" s="285"/>
      <c r="K44" s="285"/>
      <c r="L44" s="285"/>
      <c r="M44" s="285"/>
      <c r="N44" s="285"/>
      <c r="O44" s="285"/>
      <c r="P44" s="285"/>
      <c r="Q44" s="285"/>
      <c r="R44" s="285"/>
      <c r="S44" s="285"/>
      <c r="T44" s="285"/>
      <c r="U44" s="285"/>
      <c r="V44" s="285"/>
      <c r="W44" s="285"/>
    </row>
    <row r="45" spans="1:23" ht="12.75">
      <c r="A45" s="285"/>
      <c r="B45" s="285"/>
      <c r="C45" s="285"/>
      <c r="D45" s="285"/>
      <c r="E45" s="285"/>
      <c r="F45" s="285"/>
      <c r="G45" s="285"/>
      <c r="H45" s="285"/>
      <c r="I45" s="285"/>
      <c r="J45" s="285"/>
      <c r="K45" s="285"/>
      <c r="L45" s="285"/>
      <c r="M45" s="285"/>
      <c r="N45" s="285"/>
      <c r="O45" s="285"/>
      <c r="P45" s="285"/>
      <c r="Q45" s="285"/>
      <c r="R45" s="285"/>
      <c r="S45" s="285"/>
      <c r="T45" s="285"/>
      <c r="U45" s="285"/>
      <c r="V45" s="285"/>
      <c r="W45" s="285"/>
    </row>
    <row r="46" spans="1:23" ht="12.75">
      <c r="A46" s="285"/>
      <c r="B46" s="285"/>
      <c r="C46" s="285"/>
      <c r="D46" s="285"/>
      <c r="E46" s="285"/>
      <c r="F46" s="285"/>
      <c r="G46" s="285"/>
      <c r="H46" s="285"/>
      <c r="I46" s="285"/>
      <c r="J46" s="285"/>
      <c r="K46" s="285"/>
      <c r="L46" s="285"/>
      <c r="M46" s="285"/>
      <c r="N46" s="285"/>
      <c r="O46" s="285"/>
      <c r="P46" s="285"/>
      <c r="Q46" s="285"/>
      <c r="R46" s="285"/>
      <c r="S46" s="285"/>
      <c r="T46" s="285"/>
      <c r="U46" s="285"/>
      <c r="V46" s="285"/>
      <c r="W46" s="285"/>
    </row>
    <row r="47" spans="1:23" ht="12.75">
      <c r="A47" s="285"/>
      <c r="B47" s="285"/>
      <c r="C47" s="285"/>
      <c r="D47" s="285"/>
      <c r="E47" s="285"/>
      <c r="F47" s="285"/>
      <c r="G47" s="285"/>
      <c r="H47" s="285"/>
      <c r="I47" s="285"/>
      <c r="J47" s="285"/>
      <c r="K47" s="285"/>
      <c r="L47" s="285"/>
      <c r="M47" s="285"/>
      <c r="N47" s="285"/>
      <c r="O47" s="285"/>
      <c r="P47" s="285"/>
      <c r="Q47" s="285"/>
      <c r="R47" s="285"/>
      <c r="S47" s="285"/>
      <c r="T47" s="285"/>
      <c r="U47" s="285"/>
      <c r="V47" s="285"/>
      <c r="W47" s="285"/>
    </row>
    <row r="48" spans="1:23" ht="12.75">
      <c r="A48" s="285"/>
      <c r="B48" s="285"/>
      <c r="C48" s="285"/>
      <c r="D48" s="285"/>
      <c r="E48" s="285"/>
      <c r="F48" s="285"/>
      <c r="G48" s="285"/>
      <c r="H48" s="285"/>
      <c r="I48" s="285"/>
      <c r="J48" s="285"/>
      <c r="K48" s="285"/>
      <c r="L48" s="285"/>
      <c r="M48" s="285"/>
      <c r="N48" s="285"/>
      <c r="O48" s="285"/>
      <c r="P48" s="285"/>
      <c r="Q48" s="285"/>
      <c r="R48" s="285"/>
      <c r="S48" s="285"/>
      <c r="T48" s="285"/>
      <c r="U48" s="285"/>
      <c r="V48" s="285"/>
      <c r="W48" s="285"/>
    </row>
    <row r="49" spans="1:23" ht="12.75">
      <c r="A49" s="285"/>
      <c r="B49" s="285"/>
      <c r="C49" s="285"/>
      <c r="D49" s="285"/>
      <c r="E49" s="285"/>
      <c r="F49" s="285"/>
      <c r="G49" s="285"/>
      <c r="H49" s="285"/>
      <c r="I49" s="285"/>
      <c r="J49" s="285"/>
      <c r="K49" s="285"/>
      <c r="L49" s="285"/>
      <c r="M49" s="285"/>
      <c r="N49" s="285"/>
      <c r="O49" s="285"/>
      <c r="P49" s="285"/>
      <c r="Q49" s="285"/>
      <c r="R49" s="285"/>
      <c r="S49" s="285"/>
      <c r="T49" s="285"/>
      <c r="U49" s="285"/>
      <c r="V49" s="285"/>
      <c r="W49" s="285"/>
    </row>
    <row r="50" spans="1:23" ht="12.75">
      <c r="A50" s="285"/>
      <c r="B50" s="285"/>
      <c r="C50" s="285"/>
      <c r="D50" s="285"/>
      <c r="E50" s="285"/>
      <c r="F50" s="285"/>
      <c r="G50" s="285"/>
      <c r="H50" s="285"/>
      <c r="I50" s="285"/>
      <c r="J50" s="285"/>
      <c r="K50" s="285"/>
      <c r="L50" s="285"/>
      <c r="M50" s="285"/>
      <c r="N50" s="285"/>
      <c r="O50" s="285"/>
      <c r="P50" s="285"/>
      <c r="Q50" s="285"/>
      <c r="R50" s="285"/>
      <c r="S50" s="285"/>
      <c r="T50" s="285"/>
      <c r="U50" s="285"/>
      <c r="V50" s="285"/>
      <c r="W50" s="285"/>
    </row>
    <row r="51" spans="1:23" ht="12.75">
      <c r="A51" s="285"/>
      <c r="B51" s="285"/>
      <c r="C51" s="285"/>
      <c r="D51" s="285"/>
      <c r="E51" s="285"/>
      <c r="F51" s="285"/>
      <c r="G51" s="285"/>
      <c r="H51" s="285"/>
      <c r="I51" s="285"/>
      <c r="J51" s="285"/>
      <c r="K51" s="285"/>
      <c r="L51" s="285"/>
      <c r="M51" s="285"/>
      <c r="N51" s="285"/>
      <c r="O51" s="285"/>
      <c r="P51" s="285"/>
      <c r="Q51" s="285"/>
      <c r="R51" s="285"/>
      <c r="S51" s="285"/>
      <c r="T51" s="285"/>
      <c r="U51" s="285"/>
      <c r="V51" s="285"/>
      <c r="W51" s="285"/>
    </row>
    <row r="52" spans="1:23" ht="12.75">
      <c r="A52" s="285"/>
      <c r="B52" s="285"/>
      <c r="C52" s="285"/>
      <c r="D52" s="285"/>
      <c r="E52" s="285"/>
      <c r="F52" s="285"/>
      <c r="G52" s="285"/>
      <c r="H52" s="285"/>
      <c r="I52" s="285"/>
      <c r="J52" s="285"/>
      <c r="K52" s="285"/>
      <c r="L52" s="285"/>
      <c r="M52" s="285"/>
      <c r="N52" s="285"/>
      <c r="O52" s="285"/>
      <c r="P52" s="285"/>
      <c r="Q52" s="285"/>
      <c r="R52" s="285"/>
      <c r="S52" s="285"/>
      <c r="T52" s="285"/>
      <c r="U52" s="285"/>
      <c r="V52" s="285"/>
      <c r="W52" s="285"/>
    </row>
    <row r="53" spans="1:23" ht="12.75">
      <c r="A53" s="285"/>
      <c r="B53" s="285"/>
      <c r="C53" s="285"/>
      <c r="D53" s="285"/>
      <c r="E53" s="285"/>
      <c r="F53" s="285"/>
      <c r="G53" s="285"/>
      <c r="H53" s="285"/>
      <c r="I53" s="285"/>
      <c r="J53" s="285"/>
      <c r="K53" s="285"/>
      <c r="L53" s="285"/>
      <c r="M53" s="285"/>
      <c r="N53" s="285"/>
      <c r="O53" s="285"/>
      <c r="P53" s="285"/>
      <c r="Q53" s="285"/>
      <c r="R53" s="285"/>
      <c r="S53" s="285"/>
      <c r="T53" s="285"/>
      <c r="U53" s="285"/>
      <c r="V53" s="285"/>
      <c r="W53" s="285"/>
    </row>
    <row r="54" spans="1:23" ht="12.75">
      <c r="A54" s="285"/>
      <c r="B54" s="285"/>
      <c r="C54" s="285"/>
      <c r="D54" s="285"/>
      <c r="E54" s="285"/>
      <c r="F54" s="285"/>
      <c r="G54" s="285"/>
      <c r="H54" s="285"/>
      <c r="I54" s="285"/>
      <c r="J54" s="285"/>
      <c r="K54" s="285"/>
      <c r="L54" s="285"/>
      <c r="M54" s="285"/>
      <c r="N54" s="285"/>
      <c r="O54" s="285"/>
      <c r="P54" s="285"/>
      <c r="Q54" s="285"/>
      <c r="R54" s="285"/>
      <c r="S54" s="285"/>
      <c r="T54" s="285"/>
      <c r="U54" s="285"/>
      <c r="V54" s="285"/>
      <c r="W54" s="285"/>
    </row>
    <row r="55" spans="1:23" ht="12.75">
      <c r="A55" s="285"/>
      <c r="B55" s="285"/>
      <c r="C55" s="285"/>
      <c r="D55" s="285"/>
      <c r="E55" s="285"/>
      <c r="F55" s="285"/>
      <c r="G55" s="285"/>
      <c r="H55" s="285"/>
      <c r="I55" s="285"/>
      <c r="J55" s="285"/>
      <c r="K55" s="285"/>
      <c r="L55" s="285"/>
      <c r="M55" s="285"/>
      <c r="N55" s="285"/>
      <c r="O55" s="285"/>
      <c r="P55" s="285"/>
      <c r="Q55" s="285"/>
      <c r="R55" s="285"/>
      <c r="S55" s="285"/>
      <c r="T55" s="285"/>
      <c r="U55" s="285"/>
      <c r="V55" s="285"/>
      <c r="W55" s="285"/>
    </row>
    <row r="56" spans="1:23" ht="12.75">
      <c r="A56" s="285"/>
      <c r="B56" s="285"/>
      <c r="C56" s="285"/>
      <c r="D56" s="285"/>
      <c r="E56" s="285"/>
      <c r="F56" s="285"/>
      <c r="G56" s="285"/>
      <c r="H56" s="285"/>
      <c r="I56" s="285"/>
      <c r="J56" s="285"/>
      <c r="K56" s="285"/>
      <c r="L56" s="285"/>
      <c r="M56" s="285"/>
      <c r="N56" s="285"/>
      <c r="O56" s="285"/>
      <c r="P56" s="285"/>
      <c r="Q56" s="285"/>
      <c r="R56" s="285"/>
      <c r="S56" s="285"/>
      <c r="T56" s="285"/>
      <c r="U56" s="285"/>
      <c r="V56" s="285"/>
      <c r="W56" s="285"/>
    </row>
    <row r="57" spans="1:23" ht="12.75">
      <c r="A57" s="285"/>
      <c r="B57" s="285"/>
      <c r="C57" s="285"/>
      <c r="D57" s="285"/>
      <c r="E57" s="285"/>
      <c r="F57" s="285"/>
      <c r="G57" s="285"/>
      <c r="H57" s="285"/>
      <c r="I57" s="285"/>
      <c r="J57" s="285"/>
      <c r="K57" s="285"/>
      <c r="L57" s="285"/>
      <c r="M57" s="285"/>
      <c r="N57" s="285"/>
      <c r="O57" s="285"/>
      <c r="P57" s="285"/>
      <c r="Q57" s="285"/>
      <c r="R57" s="285"/>
      <c r="S57" s="285"/>
      <c r="T57" s="285"/>
      <c r="U57" s="285"/>
      <c r="V57" s="285"/>
      <c r="W57" s="285"/>
    </row>
    <row r="58" spans="1:23" ht="12.75">
      <c r="A58" s="285"/>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12.75">
      <c r="A59" s="285"/>
      <c r="B59" s="285"/>
      <c r="C59" s="285"/>
      <c r="D59" s="285"/>
      <c r="E59" s="285"/>
      <c r="F59" s="285"/>
      <c r="G59" s="285"/>
      <c r="H59" s="285"/>
      <c r="I59" s="285"/>
      <c r="J59" s="285"/>
      <c r="K59" s="285"/>
      <c r="L59" s="285"/>
      <c r="M59" s="285"/>
      <c r="N59" s="285"/>
      <c r="O59" s="285"/>
      <c r="P59" s="285"/>
      <c r="Q59" s="285"/>
      <c r="R59" s="285"/>
      <c r="S59" s="285"/>
      <c r="T59" s="285"/>
      <c r="U59" s="285"/>
      <c r="V59" s="285"/>
      <c r="W59" s="285"/>
    </row>
    <row r="60" spans="1:23" ht="12.75">
      <c r="A60" s="285"/>
      <c r="B60" s="285"/>
      <c r="C60" s="285"/>
      <c r="D60" s="285"/>
      <c r="E60" s="285"/>
      <c r="F60" s="285"/>
      <c r="G60" s="285"/>
      <c r="H60" s="285"/>
      <c r="I60" s="285"/>
      <c r="J60" s="285"/>
      <c r="K60" s="285"/>
      <c r="L60" s="285"/>
      <c r="M60" s="285"/>
      <c r="N60" s="285"/>
      <c r="O60" s="285"/>
      <c r="P60" s="285"/>
      <c r="Q60" s="285"/>
      <c r="R60" s="285"/>
      <c r="S60" s="285"/>
      <c r="T60" s="285"/>
      <c r="U60" s="285"/>
      <c r="V60" s="285"/>
      <c r="W60" s="285"/>
    </row>
    <row r="61" spans="1:23" ht="12.75">
      <c r="A61" s="285"/>
      <c r="B61" s="285"/>
      <c r="C61" s="285"/>
      <c r="D61" s="285"/>
      <c r="E61" s="285"/>
      <c r="F61" s="285"/>
      <c r="G61" s="285"/>
      <c r="H61" s="285"/>
      <c r="I61" s="285"/>
      <c r="J61" s="285"/>
      <c r="K61" s="285"/>
      <c r="L61" s="285"/>
      <c r="M61" s="285"/>
      <c r="N61" s="285"/>
      <c r="O61" s="285"/>
      <c r="P61" s="285"/>
      <c r="Q61" s="285"/>
      <c r="R61" s="285"/>
      <c r="S61" s="285"/>
      <c r="T61" s="285"/>
      <c r="U61" s="285"/>
      <c r="V61" s="285"/>
      <c r="W61" s="285"/>
    </row>
    <row r="62" spans="1:23" ht="12.75">
      <c r="A62" s="285"/>
      <c r="B62" s="285"/>
      <c r="C62" s="285"/>
      <c r="D62" s="285"/>
      <c r="E62" s="285"/>
      <c r="F62" s="285"/>
      <c r="G62" s="285"/>
      <c r="H62" s="285"/>
      <c r="I62" s="285"/>
      <c r="J62" s="285"/>
      <c r="K62" s="285"/>
      <c r="L62" s="285"/>
      <c r="M62" s="285"/>
      <c r="N62" s="285"/>
      <c r="O62" s="285"/>
      <c r="P62" s="285"/>
      <c r="Q62" s="285"/>
      <c r="R62" s="285"/>
      <c r="S62" s="285"/>
      <c r="T62" s="285"/>
      <c r="U62" s="285"/>
      <c r="V62" s="285"/>
      <c r="W62" s="285"/>
    </row>
    <row r="63" spans="1:23" ht="12.75">
      <c r="A63" s="285"/>
      <c r="B63" s="285"/>
      <c r="C63" s="285"/>
      <c r="D63" s="285"/>
      <c r="E63" s="285"/>
      <c r="F63" s="285"/>
      <c r="G63" s="285"/>
      <c r="H63" s="285"/>
      <c r="I63" s="285"/>
      <c r="J63" s="285"/>
      <c r="K63" s="285"/>
      <c r="L63" s="285"/>
      <c r="M63" s="285"/>
      <c r="N63" s="285"/>
      <c r="O63" s="285"/>
      <c r="P63" s="285"/>
      <c r="Q63" s="285"/>
      <c r="R63" s="285"/>
      <c r="S63" s="285"/>
      <c r="T63" s="285"/>
      <c r="U63" s="285"/>
      <c r="V63" s="285"/>
      <c r="W63" s="285"/>
    </row>
    <row r="64" spans="1:23" ht="12.75">
      <c r="A64" s="285"/>
      <c r="B64" s="285"/>
      <c r="C64" s="285"/>
      <c r="D64" s="285"/>
      <c r="E64" s="285"/>
      <c r="F64" s="285"/>
      <c r="G64" s="285"/>
      <c r="H64" s="285"/>
      <c r="I64" s="285"/>
      <c r="J64" s="285"/>
      <c r="K64" s="285"/>
      <c r="L64" s="285"/>
      <c r="M64" s="285"/>
      <c r="N64" s="285"/>
      <c r="O64" s="285"/>
      <c r="P64" s="285"/>
      <c r="Q64" s="285"/>
      <c r="R64" s="285"/>
      <c r="S64" s="285"/>
      <c r="T64" s="285"/>
      <c r="U64" s="285"/>
      <c r="V64" s="285"/>
      <c r="W64" s="285"/>
    </row>
    <row r="65" spans="1:23" ht="12.75">
      <c r="A65" s="285"/>
      <c r="B65" s="285"/>
      <c r="C65" s="285"/>
      <c r="D65" s="285"/>
      <c r="E65" s="285"/>
      <c r="F65" s="285"/>
      <c r="G65" s="285"/>
      <c r="H65" s="285"/>
      <c r="I65" s="285"/>
      <c r="J65" s="285"/>
      <c r="K65" s="285"/>
      <c r="L65" s="285"/>
      <c r="M65" s="285"/>
      <c r="N65" s="285"/>
      <c r="O65" s="285"/>
      <c r="P65" s="285"/>
      <c r="Q65" s="285"/>
      <c r="R65" s="285"/>
      <c r="S65" s="285"/>
      <c r="T65" s="285"/>
      <c r="U65" s="285"/>
      <c r="V65" s="285"/>
      <c r="W65" s="285"/>
    </row>
    <row r="66" spans="1:23" ht="12.75">
      <c r="A66" s="285"/>
      <c r="B66" s="285"/>
      <c r="C66" s="285"/>
      <c r="D66" s="285"/>
      <c r="E66" s="285"/>
      <c r="F66" s="285"/>
      <c r="G66" s="285"/>
      <c r="H66" s="285"/>
      <c r="I66" s="285"/>
      <c r="J66" s="285"/>
      <c r="K66" s="285"/>
      <c r="L66" s="285"/>
      <c r="M66" s="285"/>
      <c r="N66" s="285"/>
      <c r="O66" s="285"/>
      <c r="P66" s="285"/>
      <c r="Q66" s="285"/>
      <c r="R66" s="285"/>
      <c r="S66" s="285"/>
      <c r="T66" s="285"/>
      <c r="U66" s="285"/>
      <c r="V66" s="285"/>
      <c r="W66" s="285"/>
    </row>
    <row r="67" spans="1:23" ht="12.75">
      <c r="A67" s="285"/>
      <c r="B67" s="285"/>
      <c r="C67" s="285"/>
      <c r="D67" s="285"/>
      <c r="E67" s="285"/>
      <c r="F67" s="285"/>
      <c r="G67" s="285"/>
      <c r="H67" s="285"/>
      <c r="I67" s="285"/>
      <c r="J67" s="285"/>
      <c r="K67" s="285"/>
      <c r="L67" s="285"/>
      <c r="M67" s="285"/>
      <c r="N67" s="285"/>
      <c r="O67" s="285"/>
      <c r="P67" s="285"/>
      <c r="Q67" s="285"/>
      <c r="R67" s="285"/>
      <c r="S67" s="285"/>
      <c r="T67" s="285"/>
      <c r="U67" s="285"/>
      <c r="V67" s="285"/>
      <c r="W67" s="285"/>
    </row>
    <row r="68" spans="1:23" ht="12.75">
      <c r="A68" s="285"/>
      <c r="B68" s="285"/>
      <c r="C68" s="285"/>
      <c r="D68" s="285"/>
      <c r="E68" s="285"/>
      <c r="F68" s="285"/>
      <c r="G68" s="285"/>
      <c r="H68" s="285"/>
      <c r="I68" s="285"/>
      <c r="J68" s="285"/>
      <c r="K68" s="285"/>
      <c r="L68" s="285"/>
      <c r="M68" s="285"/>
      <c r="N68" s="285"/>
      <c r="O68" s="285"/>
      <c r="P68" s="285"/>
      <c r="Q68" s="285"/>
      <c r="R68" s="285"/>
      <c r="S68" s="285"/>
      <c r="T68" s="285"/>
      <c r="U68" s="285"/>
      <c r="V68" s="285"/>
      <c r="W68" s="285"/>
    </row>
    <row r="69" spans="1:23" ht="12.75">
      <c r="A69" s="285"/>
      <c r="B69" s="285"/>
      <c r="C69" s="285"/>
      <c r="D69" s="285"/>
      <c r="E69" s="285"/>
      <c r="F69" s="285"/>
      <c r="G69" s="285"/>
      <c r="H69" s="285"/>
      <c r="I69" s="285"/>
      <c r="J69" s="285"/>
      <c r="K69" s="285"/>
      <c r="L69" s="285"/>
      <c r="M69" s="285"/>
      <c r="N69" s="285"/>
      <c r="O69" s="285"/>
      <c r="P69" s="285"/>
      <c r="Q69" s="285"/>
      <c r="R69" s="285"/>
      <c r="S69" s="285"/>
      <c r="T69" s="285"/>
      <c r="U69" s="285"/>
      <c r="V69" s="285"/>
      <c r="W69" s="285"/>
    </row>
    <row r="70" spans="1:23" ht="12.75">
      <c r="A70" s="285"/>
      <c r="B70" s="285"/>
      <c r="C70" s="285"/>
      <c r="D70" s="285"/>
      <c r="E70" s="285"/>
      <c r="F70" s="285"/>
      <c r="G70" s="285"/>
      <c r="H70" s="285"/>
      <c r="I70" s="285"/>
      <c r="J70" s="285"/>
      <c r="K70" s="285"/>
      <c r="L70" s="285"/>
      <c r="M70" s="285"/>
      <c r="N70" s="285"/>
      <c r="O70" s="285"/>
      <c r="P70" s="285"/>
      <c r="Q70" s="285"/>
      <c r="R70" s="285"/>
      <c r="S70" s="285"/>
      <c r="T70" s="285"/>
      <c r="U70" s="285"/>
      <c r="V70" s="285"/>
      <c r="W70" s="285"/>
    </row>
    <row r="71" spans="1:23" ht="12.75">
      <c r="A71" s="285"/>
      <c r="B71" s="285"/>
      <c r="C71" s="285"/>
      <c r="D71" s="285"/>
      <c r="E71" s="285"/>
      <c r="F71" s="285"/>
      <c r="G71" s="285"/>
      <c r="H71" s="285"/>
      <c r="I71" s="285"/>
      <c r="J71" s="285"/>
      <c r="K71" s="285"/>
      <c r="L71" s="285"/>
      <c r="M71" s="285"/>
      <c r="N71" s="285"/>
      <c r="O71" s="285"/>
      <c r="P71" s="285"/>
      <c r="Q71" s="285"/>
      <c r="R71" s="285"/>
      <c r="S71" s="285"/>
      <c r="T71" s="285"/>
      <c r="U71" s="285"/>
      <c r="V71" s="285"/>
      <c r="W71" s="285"/>
    </row>
    <row r="72" spans="1:23" ht="12.75">
      <c r="A72" s="285"/>
      <c r="B72" s="285"/>
      <c r="C72" s="285"/>
      <c r="D72" s="285"/>
      <c r="E72" s="285"/>
      <c r="F72" s="285"/>
      <c r="G72" s="285"/>
      <c r="H72" s="285"/>
      <c r="I72" s="285"/>
      <c r="J72" s="285"/>
      <c r="K72" s="285"/>
      <c r="L72" s="285"/>
      <c r="M72" s="285"/>
      <c r="N72" s="285"/>
      <c r="O72" s="285"/>
      <c r="P72" s="285"/>
      <c r="Q72" s="285"/>
      <c r="R72" s="285"/>
      <c r="S72" s="285"/>
      <c r="T72" s="285"/>
      <c r="U72" s="285"/>
      <c r="V72" s="285"/>
      <c r="W72" s="285"/>
    </row>
    <row r="73" spans="1:23" ht="12.75">
      <c r="A73" s="285"/>
      <c r="B73" s="285"/>
      <c r="C73" s="285"/>
      <c r="D73" s="285"/>
      <c r="E73" s="285"/>
      <c r="F73" s="285"/>
      <c r="G73" s="285"/>
      <c r="H73" s="285"/>
      <c r="I73" s="285"/>
      <c r="J73" s="285"/>
      <c r="K73" s="285"/>
      <c r="L73" s="285"/>
      <c r="M73" s="285"/>
      <c r="N73" s="285"/>
      <c r="O73" s="285"/>
      <c r="P73" s="285"/>
      <c r="Q73" s="285"/>
      <c r="R73" s="285"/>
      <c r="S73" s="285"/>
      <c r="T73" s="285"/>
      <c r="U73" s="285"/>
      <c r="V73" s="285"/>
      <c r="W73" s="285"/>
    </row>
    <row r="74" spans="1:23" ht="12.75">
      <c r="A74" s="285"/>
      <c r="B74" s="285"/>
      <c r="C74" s="285"/>
      <c r="D74" s="285"/>
      <c r="E74" s="285"/>
      <c r="F74" s="285"/>
      <c r="G74" s="285"/>
      <c r="H74" s="285"/>
      <c r="I74" s="285"/>
      <c r="J74" s="285"/>
      <c r="K74" s="285"/>
      <c r="L74" s="285"/>
      <c r="M74" s="285"/>
      <c r="N74" s="285"/>
      <c r="O74" s="285"/>
      <c r="P74" s="285"/>
      <c r="Q74" s="285"/>
      <c r="R74" s="285"/>
      <c r="S74" s="285"/>
      <c r="T74" s="285"/>
      <c r="U74" s="285"/>
      <c r="V74" s="285"/>
      <c r="W74" s="285"/>
    </row>
    <row r="75" spans="1:23" ht="12.75">
      <c r="A75" s="285"/>
      <c r="B75" s="285"/>
      <c r="C75" s="285"/>
      <c r="D75" s="285"/>
      <c r="E75" s="285"/>
      <c r="F75" s="285"/>
      <c r="G75" s="285"/>
      <c r="H75" s="285"/>
      <c r="I75" s="285"/>
      <c r="J75" s="285"/>
      <c r="K75" s="285"/>
      <c r="L75" s="285"/>
      <c r="M75" s="285"/>
      <c r="N75" s="285"/>
      <c r="O75" s="285"/>
      <c r="P75" s="285"/>
      <c r="Q75" s="285"/>
      <c r="R75" s="285"/>
      <c r="S75" s="285"/>
      <c r="T75" s="285"/>
      <c r="U75" s="285"/>
      <c r="V75" s="285"/>
      <c r="W75" s="285"/>
    </row>
    <row r="76" spans="1:23" ht="12.75">
      <c r="A76" s="285"/>
      <c r="B76" s="285"/>
      <c r="C76" s="285"/>
      <c r="D76" s="285"/>
      <c r="E76" s="285"/>
      <c r="F76" s="285"/>
      <c r="G76" s="285"/>
      <c r="H76" s="285"/>
      <c r="I76" s="285"/>
      <c r="J76" s="285"/>
      <c r="K76" s="285"/>
      <c r="L76" s="285"/>
      <c r="M76" s="285"/>
      <c r="N76" s="285"/>
      <c r="O76" s="285"/>
      <c r="P76" s="285"/>
      <c r="Q76" s="285"/>
      <c r="R76" s="285"/>
      <c r="S76" s="285"/>
      <c r="T76" s="285"/>
      <c r="U76" s="285"/>
      <c r="V76" s="285"/>
      <c r="W76" s="285"/>
    </row>
    <row r="77" spans="1:23" ht="12.75">
      <c r="A77" s="285"/>
      <c r="B77" s="285"/>
      <c r="C77" s="285"/>
      <c r="D77" s="285"/>
      <c r="E77" s="285"/>
      <c r="F77" s="285"/>
      <c r="G77" s="285"/>
      <c r="H77" s="285"/>
      <c r="I77" s="285"/>
      <c r="J77" s="285"/>
      <c r="K77" s="285"/>
      <c r="L77" s="285"/>
      <c r="M77" s="285"/>
      <c r="N77" s="285"/>
      <c r="O77" s="285"/>
      <c r="P77" s="285"/>
      <c r="Q77" s="285"/>
      <c r="R77" s="285"/>
      <c r="S77" s="285"/>
      <c r="T77" s="285"/>
      <c r="U77" s="285"/>
      <c r="V77" s="285"/>
      <c r="W77" s="285"/>
    </row>
    <row r="78" spans="1:23" ht="12.75">
      <c r="A78" s="285"/>
      <c r="B78" s="285"/>
      <c r="C78" s="285"/>
      <c r="D78" s="285"/>
      <c r="E78" s="285"/>
      <c r="F78" s="285"/>
      <c r="G78" s="285"/>
      <c r="H78" s="285"/>
      <c r="I78" s="285"/>
      <c r="J78" s="285"/>
      <c r="K78" s="285"/>
      <c r="L78" s="285"/>
      <c r="M78" s="285"/>
      <c r="N78" s="285"/>
      <c r="O78" s="285"/>
      <c r="P78" s="285"/>
      <c r="Q78" s="285"/>
      <c r="R78" s="285"/>
      <c r="S78" s="285"/>
      <c r="T78" s="285"/>
      <c r="U78" s="285"/>
      <c r="V78" s="285"/>
      <c r="W78" s="285"/>
    </row>
    <row r="79" spans="1:23" ht="12.75">
      <c r="A79" s="285"/>
      <c r="B79" s="285"/>
      <c r="C79" s="285"/>
      <c r="D79" s="285"/>
      <c r="E79" s="285"/>
      <c r="F79" s="285"/>
      <c r="G79" s="285"/>
      <c r="H79" s="285"/>
      <c r="I79" s="285"/>
      <c r="J79" s="285"/>
      <c r="K79" s="285"/>
      <c r="L79" s="285"/>
      <c r="M79" s="285"/>
      <c r="N79" s="285"/>
      <c r="O79" s="285"/>
      <c r="P79" s="285"/>
      <c r="Q79" s="285"/>
      <c r="R79" s="285"/>
      <c r="S79" s="285"/>
      <c r="T79" s="285"/>
      <c r="U79" s="285"/>
      <c r="V79" s="285"/>
      <c r="W79" s="285"/>
    </row>
    <row r="80" spans="1:23" ht="12.75">
      <c r="A80" s="285"/>
      <c r="B80" s="285"/>
      <c r="C80" s="285"/>
      <c r="D80" s="285"/>
      <c r="E80" s="285"/>
      <c r="F80" s="285"/>
      <c r="G80" s="285"/>
      <c r="H80" s="285"/>
      <c r="I80" s="285"/>
      <c r="J80" s="285"/>
      <c r="K80" s="285"/>
      <c r="L80" s="285"/>
      <c r="M80" s="285"/>
      <c r="N80" s="285"/>
      <c r="O80" s="285"/>
      <c r="P80" s="285"/>
      <c r="Q80" s="285"/>
      <c r="R80" s="285"/>
      <c r="S80" s="285"/>
      <c r="T80" s="285"/>
      <c r="U80" s="285"/>
      <c r="V80" s="285"/>
      <c r="W80" s="285"/>
    </row>
    <row r="81" spans="1:23" ht="12.75">
      <c r="A81" s="285"/>
      <c r="B81" s="285"/>
      <c r="C81" s="285"/>
      <c r="D81" s="285"/>
      <c r="E81" s="285"/>
      <c r="F81" s="285"/>
      <c r="G81" s="285"/>
      <c r="H81" s="285"/>
      <c r="I81" s="285"/>
      <c r="J81" s="285"/>
      <c r="K81" s="285"/>
      <c r="L81" s="285"/>
      <c r="M81" s="285"/>
      <c r="N81" s="285"/>
      <c r="O81" s="285"/>
      <c r="P81" s="285"/>
      <c r="Q81" s="285"/>
      <c r="R81" s="285"/>
      <c r="S81" s="285"/>
      <c r="T81" s="285"/>
      <c r="U81" s="285"/>
      <c r="V81" s="285"/>
      <c r="W81" s="285"/>
    </row>
    <row r="82" spans="1:23" ht="12.75">
      <c r="A82" s="285"/>
      <c r="B82" s="285"/>
      <c r="C82" s="285"/>
      <c r="D82" s="285"/>
      <c r="E82" s="285"/>
      <c r="F82" s="285"/>
      <c r="G82" s="285"/>
      <c r="H82" s="285"/>
      <c r="I82" s="285"/>
      <c r="J82" s="285"/>
      <c r="K82" s="285"/>
      <c r="L82" s="285"/>
      <c r="M82" s="285"/>
      <c r="N82" s="285"/>
      <c r="O82" s="285"/>
      <c r="P82" s="285"/>
      <c r="Q82" s="285"/>
      <c r="R82" s="285"/>
      <c r="S82" s="285"/>
      <c r="T82" s="285"/>
      <c r="U82" s="285"/>
      <c r="V82" s="285"/>
      <c r="W82" s="285"/>
    </row>
    <row r="83" spans="1:23" ht="12.75">
      <c r="A83" s="285"/>
      <c r="B83" s="285"/>
      <c r="C83" s="285"/>
      <c r="D83" s="285"/>
      <c r="E83" s="285"/>
      <c r="F83" s="285"/>
      <c r="G83" s="285"/>
      <c r="H83" s="285"/>
      <c r="I83" s="285"/>
      <c r="J83" s="285"/>
      <c r="K83" s="285"/>
      <c r="L83" s="285"/>
      <c r="M83" s="285"/>
      <c r="N83" s="285"/>
      <c r="O83" s="285"/>
      <c r="P83" s="285"/>
      <c r="Q83" s="285"/>
      <c r="R83" s="285"/>
      <c r="S83" s="285"/>
      <c r="T83" s="285"/>
      <c r="U83" s="285"/>
      <c r="V83" s="285"/>
      <c r="W83" s="285"/>
    </row>
    <row r="84" spans="1:23" ht="12.75">
      <c r="A84" s="285"/>
      <c r="B84" s="285"/>
      <c r="C84" s="285"/>
      <c r="D84" s="285"/>
      <c r="E84" s="285"/>
      <c r="F84" s="285"/>
      <c r="G84" s="285"/>
      <c r="H84" s="285"/>
      <c r="I84" s="285"/>
      <c r="J84" s="285"/>
      <c r="K84" s="285"/>
      <c r="L84" s="285"/>
      <c r="M84" s="285"/>
      <c r="N84" s="285"/>
      <c r="O84" s="285"/>
      <c r="P84" s="285"/>
      <c r="Q84" s="285"/>
      <c r="R84" s="285"/>
      <c r="S84" s="285"/>
      <c r="T84" s="285"/>
      <c r="U84" s="285"/>
      <c r="V84" s="285"/>
      <c r="W84" s="285"/>
    </row>
    <row r="85" spans="1:23" ht="12.75">
      <c r="A85" s="285"/>
      <c r="B85" s="285"/>
      <c r="C85" s="285"/>
      <c r="D85" s="285"/>
      <c r="E85" s="285"/>
      <c r="F85" s="285"/>
      <c r="G85" s="285"/>
      <c r="H85" s="285"/>
      <c r="I85" s="285"/>
      <c r="J85" s="285"/>
      <c r="K85" s="285"/>
      <c r="L85" s="285"/>
      <c r="M85" s="285"/>
      <c r="N85" s="285"/>
      <c r="O85" s="285"/>
      <c r="P85" s="285"/>
      <c r="Q85" s="285"/>
      <c r="R85" s="285"/>
      <c r="S85" s="285"/>
      <c r="T85" s="285"/>
      <c r="U85" s="285"/>
      <c r="V85" s="285"/>
      <c r="W85" s="285"/>
    </row>
    <row r="86" spans="1:23" ht="12.75">
      <c r="A86" s="285"/>
      <c r="B86" s="285"/>
      <c r="C86" s="285"/>
      <c r="D86" s="285"/>
      <c r="E86" s="285"/>
      <c r="F86" s="285"/>
      <c r="G86" s="285"/>
      <c r="H86" s="285"/>
      <c r="I86" s="285"/>
      <c r="J86" s="285"/>
      <c r="K86" s="285"/>
      <c r="L86" s="285"/>
      <c r="M86" s="285"/>
      <c r="N86" s="285"/>
      <c r="O86" s="285"/>
      <c r="P86" s="285"/>
      <c r="Q86" s="285"/>
      <c r="R86" s="285"/>
      <c r="S86" s="285"/>
      <c r="T86" s="285"/>
      <c r="U86" s="285"/>
      <c r="V86" s="285"/>
      <c r="W86" s="285"/>
    </row>
    <row r="87" spans="1:23" ht="12.75">
      <c r="A87" s="285"/>
      <c r="B87" s="285"/>
      <c r="C87" s="285"/>
      <c r="D87" s="285"/>
      <c r="E87" s="285"/>
      <c r="F87" s="285"/>
      <c r="G87" s="285"/>
      <c r="H87" s="285"/>
      <c r="I87" s="285"/>
      <c r="J87" s="285"/>
      <c r="K87" s="285"/>
      <c r="L87" s="285"/>
      <c r="M87" s="285"/>
      <c r="N87" s="285"/>
      <c r="O87" s="285"/>
      <c r="P87" s="285"/>
      <c r="Q87" s="285"/>
      <c r="R87" s="285"/>
      <c r="S87" s="285"/>
      <c r="T87" s="285"/>
      <c r="U87" s="285"/>
      <c r="V87" s="285"/>
      <c r="W87" s="285"/>
    </row>
    <row r="88" spans="1:23" ht="12.75">
      <c r="A88" s="285"/>
      <c r="B88" s="285"/>
      <c r="C88" s="285"/>
      <c r="D88" s="285"/>
      <c r="E88" s="285"/>
      <c r="F88" s="285"/>
      <c r="G88" s="285"/>
      <c r="H88" s="285"/>
      <c r="I88" s="285"/>
      <c r="J88" s="285"/>
      <c r="K88" s="285"/>
      <c r="L88" s="285"/>
      <c r="M88" s="285"/>
      <c r="N88" s="285"/>
      <c r="O88" s="285"/>
      <c r="P88" s="285"/>
      <c r="Q88" s="285"/>
      <c r="R88" s="285"/>
      <c r="S88" s="285"/>
      <c r="T88" s="285"/>
      <c r="U88" s="285"/>
      <c r="V88" s="285"/>
      <c r="W88" s="285"/>
    </row>
    <row r="89" spans="1:23" ht="12.75">
      <c r="A89" s="285"/>
      <c r="B89" s="285"/>
      <c r="C89" s="285"/>
      <c r="D89" s="285"/>
      <c r="E89" s="285"/>
      <c r="F89" s="285"/>
      <c r="G89" s="285"/>
      <c r="H89" s="285"/>
      <c r="I89" s="285"/>
      <c r="J89" s="285"/>
      <c r="K89" s="285"/>
      <c r="L89" s="285"/>
      <c r="M89" s="285"/>
      <c r="N89" s="285"/>
      <c r="O89" s="285"/>
      <c r="P89" s="285"/>
      <c r="Q89" s="285"/>
      <c r="R89" s="285"/>
      <c r="S89" s="285"/>
      <c r="T89" s="285"/>
      <c r="U89" s="285"/>
      <c r="V89" s="285"/>
      <c r="W89" s="285"/>
    </row>
    <row r="90" spans="1:23" ht="12.75">
      <c r="A90" s="285"/>
      <c r="B90" s="285"/>
      <c r="C90" s="285"/>
      <c r="D90" s="285"/>
      <c r="E90" s="285"/>
      <c r="F90" s="285"/>
      <c r="G90" s="285"/>
      <c r="H90" s="285"/>
      <c r="I90" s="285"/>
      <c r="J90" s="285"/>
      <c r="K90" s="285"/>
      <c r="L90" s="285"/>
      <c r="M90" s="285"/>
      <c r="N90" s="285"/>
      <c r="O90" s="285"/>
      <c r="P90" s="285"/>
      <c r="Q90" s="285"/>
      <c r="R90" s="285"/>
      <c r="S90" s="285"/>
      <c r="T90" s="285"/>
      <c r="U90" s="285"/>
      <c r="V90" s="285"/>
      <c r="W90" s="285"/>
    </row>
    <row r="91" spans="1:23" ht="12.75">
      <c r="A91" s="285"/>
      <c r="B91" s="285"/>
      <c r="C91" s="285"/>
      <c r="D91" s="285"/>
      <c r="E91" s="285"/>
      <c r="F91" s="285"/>
      <c r="G91" s="285"/>
      <c r="H91" s="285"/>
      <c r="I91" s="285"/>
      <c r="J91" s="285"/>
      <c r="K91" s="285"/>
      <c r="L91" s="285"/>
      <c r="M91" s="285"/>
      <c r="N91" s="285"/>
      <c r="O91" s="285"/>
      <c r="P91" s="285"/>
      <c r="Q91" s="285"/>
      <c r="R91" s="285"/>
      <c r="S91" s="285"/>
      <c r="T91" s="285"/>
      <c r="U91" s="285"/>
      <c r="V91" s="285"/>
      <c r="W91" s="285"/>
    </row>
    <row r="92" spans="1:23" ht="12.75">
      <c r="A92" s="285"/>
      <c r="B92" s="285"/>
      <c r="C92" s="285"/>
      <c r="D92" s="285"/>
      <c r="E92" s="285"/>
      <c r="F92" s="285"/>
      <c r="G92" s="285"/>
      <c r="H92" s="285"/>
      <c r="I92" s="285"/>
      <c r="J92" s="285"/>
      <c r="K92" s="285"/>
      <c r="L92" s="285"/>
      <c r="M92" s="285"/>
      <c r="N92" s="285"/>
      <c r="O92" s="285"/>
      <c r="P92" s="285"/>
      <c r="Q92" s="285"/>
      <c r="R92" s="285"/>
      <c r="S92" s="285"/>
      <c r="T92" s="285"/>
      <c r="U92" s="285"/>
      <c r="V92" s="285"/>
      <c r="W92" s="285"/>
    </row>
    <row r="93" spans="1:23" ht="12.75">
      <c r="A93" s="285"/>
      <c r="B93" s="285"/>
      <c r="C93" s="285"/>
      <c r="D93" s="285"/>
      <c r="E93" s="285"/>
      <c r="F93" s="285"/>
      <c r="G93" s="285"/>
      <c r="H93" s="285"/>
      <c r="I93" s="285"/>
      <c r="J93" s="285"/>
      <c r="K93" s="285"/>
      <c r="L93" s="285"/>
      <c r="M93" s="285"/>
      <c r="N93" s="285"/>
      <c r="O93" s="285"/>
      <c r="P93" s="285"/>
      <c r="Q93" s="285"/>
      <c r="R93" s="285"/>
      <c r="S93" s="285"/>
      <c r="T93" s="285"/>
      <c r="U93" s="285"/>
      <c r="V93" s="285"/>
      <c r="W93" s="285"/>
    </row>
    <row r="94" spans="1:23" ht="12.75">
      <c r="A94" s="285"/>
      <c r="B94" s="285"/>
      <c r="C94" s="285"/>
      <c r="D94" s="285"/>
      <c r="E94" s="285"/>
      <c r="F94" s="285"/>
      <c r="G94" s="285"/>
      <c r="H94" s="285"/>
      <c r="I94" s="285"/>
      <c r="J94" s="285"/>
      <c r="K94" s="285"/>
      <c r="L94" s="285"/>
      <c r="M94" s="285"/>
      <c r="N94" s="285"/>
      <c r="O94" s="285"/>
      <c r="P94" s="285"/>
      <c r="Q94" s="285"/>
      <c r="R94" s="285"/>
      <c r="S94" s="285"/>
      <c r="T94" s="285"/>
      <c r="U94" s="285"/>
      <c r="V94" s="285"/>
      <c r="W94" s="285"/>
    </row>
    <row r="95" spans="1:23" ht="12.75">
      <c r="A95" s="285"/>
      <c r="B95" s="285"/>
      <c r="C95" s="285"/>
      <c r="D95" s="285"/>
      <c r="E95" s="285"/>
      <c r="F95" s="285"/>
      <c r="G95" s="285"/>
      <c r="H95" s="285"/>
      <c r="I95" s="285"/>
      <c r="J95" s="285"/>
      <c r="K95" s="285"/>
      <c r="L95" s="285"/>
      <c r="M95" s="285"/>
      <c r="N95" s="285"/>
      <c r="O95" s="285"/>
      <c r="P95" s="285"/>
      <c r="Q95" s="285"/>
      <c r="R95" s="285"/>
      <c r="S95" s="285"/>
      <c r="T95" s="285"/>
      <c r="U95" s="285"/>
      <c r="V95" s="285"/>
      <c r="W95" s="285"/>
    </row>
    <row r="96" spans="1:23" ht="12.75">
      <c r="A96" s="285"/>
      <c r="B96" s="285"/>
      <c r="C96" s="285"/>
      <c r="D96" s="285"/>
      <c r="E96" s="285"/>
      <c r="F96" s="285"/>
      <c r="G96" s="285"/>
      <c r="H96" s="285"/>
      <c r="I96" s="285"/>
      <c r="J96" s="285"/>
      <c r="K96" s="285"/>
      <c r="L96" s="285"/>
      <c r="M96" s="285"/>
      <c r="N96" s="285"/>
      <c r="O96" s="285"/>
      <c r="P96" s="285"/>
      <c r="Q96" s="285"/>
      <c r="R96" s="285"/>
      <c r="S96" s="285"/>
      <c r="T96" s="285"/>
      <c r="U96" s="285"/>
      <c r="V96" s="285"/>
      <c r="W96" s="285"/>
    </row>
    <row r="97" spans="1:23" ht="12.75">
      <c r="A97" s="285"/>
      <c r="B97" s="285"/>
      <c r="C97" s="285"/>
      <c r="D97" s="285"/>
      <c r="E97" s="285"/>
      <c r="F97" s="285"/>
      <c r="G97" s="285"/>
      <c r="H97" s="285"/>
      <c r="I97" s="285"/>
      <c r="J97" s="285"/>
      <c r="K97" s="285"/>
      <c r="L97" s="285"/>
      <c r="M97" s="285"/>
      <c r="N97" s="285"/>
      <c r="O97" s="285"/>
      <c r="P97" s="285"/>
      <c r="Q97" s="285"/>
      <c r="R97" s="285"/>
      <c r="S97" s="285"/>
      <c r="T97" s="285"/>
      <c r="U97" s="285"/>
      <c r="V97" s="285"/>
      <c r="W97" s="285"/>
    </row>
    <row r="98" spans="1:23" ht="12.75">
      <c r="A98" s="285"/>
      <c r="B98" s="285"/>
      <c r="C98" s="285"/>
      <c r="D98" s="285"/>
      <c r="E98" s="285"/>
      <c r="F98" s="285"/>
      <c r="G98" s="285"/>
      <c r="H98" s="285"/>
      <c r="I98" s="285"/>
      <c r="J98" s="285"/>
      <c r="K98" s="285"/>
      <c r="L98" s="285"/>
      <c r="M98" s="285"/>
      <c r="N98" s="285"/>
      <c r="O98" s="285"/>
      <c r="P98" s="285"/>
      <c r="Q98" s="285"/>
      <c r="R98" s="285"/>
      <c r="S98" s="285"/>
      <c r="T98" s="285"/>
      <c r="U98" s="285"/>
      <c r="V98" s="285"/>
      <c r="W98" s="285"/>
    </row>
    <row r="99" spans="1:23" ht="12.75">
      <c r="A99" s="285"/>
      <c r="B99" s="285"/>
      <c r="C99" s="285"/>
      <c r="D99" s="285"/>
      <c r="E99" s="285"/>
      <c r="F99" s="285"/>
      <c r="G99" s="285"/>
      <c r="H99" s="285"/>
      <c r="I99" s="285"/>
      <c r="J99" s="285"/>
      <c r="K99" s="285"/>
      <c r="L99" s="285"/>
      <c r="M99" s="285"/>
      <c r="N99" s="285"/>
      <c r="O99" s="285"/>
      <c r="P99" s="285"/>
      <c r="Q99" s="285"/>
      <c r="R99" s="285"/>
      <c r="S99" s="285"/>
      <c r="T99" s="285"/>
      <c r="U99" s="285"/>
      <c r="V99" s="285"/>
      <c r="W99" s="285"/>
    </row>
    <row r="100" spans="1:23" ht="12.75">
      <c r="A100" s="285"/>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row>
    <row r="101" spans="1:23" ht="12.75">
      <c r="A101" s="285"/>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row>
    <row r="102" spans="1:23" ht="12.75">
      <c r="A102" s="285"/>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row>
    <row r="103" spans="1:23" ht="12.75">
      <c r="A103" s="285"/>
      <c r="B103" s="285"/>
      <c r="C103" s="285"/>
      <c r="D103" s="285"/>
      <c r="E103" s="285"/>
      <c r="F103" s="285"/>
      <c r="G103" s="285"/>
      <c r="H103" s="285"/>
      <c r="I103" s="285"/>
      <c r="J103" s="285"/>
      <c r="K103" s="285"/>
      <c r="L103" s="285"/>
      <c r="M103" s="285"/>
      <c r="N103" s="285"/>
      <c r="O103" s="285"/>
      <c r="P103" s="285"/>
      <c r="Q103" s="285"/>
      <c r="R103" s="285"/>
      <c r="S103" s="285"/>
      <c r="T103" s="285"/>
      <c r="U103" s="285"/>
      <c r="V103" s="285"/>
      <c r="W103" s="285"/>
    </row>
    <row r="104" spans="1:23" ht="12.75">
      <c r="A104" s="285"/>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row>
    <row r="105" spans="1:23" ht="12.75">
      <c r="A105" s="285"/>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row>
    <row r="106" spans="1:23" ht="12.75">
      <c r="A106" s="285"/>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row>
    <row r="107" spans="1:23" ht="12.75">
      <c r="A107" s="285"/>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row>
    <row r="108" spans="1:23" ht="12.75">
      <c r="A108" s="285"/>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row>
    <row r="109" spans="1:23" ht="12.75">
      <c r="A109" s="285"/>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row>
    <row r="110" spans="1:23" ht="12.75">
      <c r="A110" s="285"/>
      <c r="B110" s="285"/>
      <c r="C110" s="285"/>
      <c r="D110" s="285"/>
      <c r="E110" s="285"/>
      <c r="F110" s="285"/>
      <c r="G110" s="285"/>
      <c r="H110" s="285"/>
      <c r="I110" s="285"/>
      <c r="J110" s="285"/>
      <c r="K110" s="285"/>
      <c r="L110" s="285"/>
      <c r="M110" s="285"/>
      <c r="N110" s="285"/>
      <c r="O110" s="285"/>
      <c r="P110" s="285"/>
      <c r="Q110" s="285"/>
      <c r="R110" s="285"/>
      <c r="S110" s="285"/>
      <c r="T110" s="285"/>
      <c r="U110" s="285"/>
      <c r="V110" s="285"/>
      <c r="W110" s="285"/>
    </row>
    <row r="111" spans="1:23" ht="12.75">
      <c r="A111" s="285"/>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row>
    <row r="112" spans="1:23" ht="12.75">
      <c r="A112" s="285"/>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row>
    <row r="113" spans="1:23" ht="12.75">
      <c r="A113" s="285"/>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row>
    <row r="114" spans="1:23" ht="12.75">
      <c r="A114" s="285"/>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row>
    <row r="115" spans="1:23" ht="12.75">
      <c r="A115" s="285"/>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row>
    <row r="116" spans="1:23" ht="12.75">
      <c r="A116" s="285"/>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row>
    <row r="117" spans="1:23" ht="12.75">
      <c r="A117" s="285"/>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row>
    <row r="118" spans="1:23" ht="12.75">
      <c r="A118" s="285"/>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row>
    <row r="119" spans="1:23" ht="12.75">
      <c r="A119" s="285"/>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row>
    <row r="120" spans="1:23" ht="12.75">
      <c r="A120" s="285"/>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row>
    <row r="121" spans="1:23" ht="12.75">
      <c r="A121" s="285"/>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row>
    <row r="122" spans="1:23" ht="12.75">
      <c r="A122" s="285"/>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row>
    <row r="123" spans="1:23" ht="12.75">
      <c r="A123" s="285"/>
      <c r="B123" s="285"/>
      <c r="C123" s="285"/>
      <c r="D123" s="285"/>
      <c r="E123" s="285"/>
      <c r="F123" s="285"/>
      <c r="G123" s="285"/>
      <c r="H123" s="285"/>
      <c r="I123" s="285"/>
      <c r="J123" s="285"/>
      <c r="K123" s="285"/>
      <c r="L123" s="285"/>
      <c r="M123" s="285"/>
      <c r="N123" s="285"/>
      <c r="O123" s="285"/>
      <c r="P123" s="285"/>
      <c r="Q123" s="285"/>
      <c r="R123" s="285"/>
      <c r="S123" s="285"/>
      <c r="T123" s="285"/>
      <c r="U123" s="285"/>
      <c r="V123" s="285"/>
      <c r="W123" s="285"/>
    </row>
    <row r="124" spans="1:23" ht="12.75">
      <c r="A124" s="285"/>
      <c r="B124" s="285"/>
      <c r="C124" s="285"/>
      <c r="D124" s="285"/>
      <c r="E124" s="285"/>
      <c r="F124" s="285"/>
      <c r="G124" s="285"/>
      <c r="H124" s="285"/>
      <c r="I124" s="285"/>
      <c r="J124" s="285"/>
      <c r="K124" s="285"/>
      <c r="L124" s="285"/>
      <c r="M124" s="285"/>
      <c r="N124" s="285"/>
      <c r="O124" s="285"/>
      <c r="P124" s="285"/>
      <c r="Q124" s="285"/>
      <c r="R124" s="285"/>
      <c r="S124" s="285"/>
      <c r="T124" s="285"/>
      <c r="U124" s="285"/>
      <c r="V124" s="285"/>
      <c r="W124" s="285"/>
    </row>
    <row r="125" spans="1:23" ht="12.75">
      <c r="A125" s="285"/>
      <c r="B125" s="285"/>
      <c r="C125" s="285"/>
      <c r="D125" s="285"/>
      <c r="E125" s="285"/>
      <c r="F125" s="285"/>
      <c r="G125" s="285"/>
      <c r="H125" s="285"/>
      <c r="I125" s="285"/>
      <c r="J125" s="285"/>
      <c r="K125" s="285"/>
      <c r="L125" s="285"/>
      <c r="M125" s="285"/>
      <c r="N125" s="285"/>
      <c r="O125" s="285"/>
      <c r="P125" s="285"/>
      <c r="Q125" s="285"/>
      <c r="R125" s="285"/>
      <c r="S125" s="285"/>
      <c r="T125" s="285"/>
      <c r="U125" s="285"/>
      <c r="V125" s="285"/>
      <c r="W125" s="285"/>
    </row>
    <row r="126" spans="1:23" ht="12.75">
      <c r="A126" s="285"/>
      <c r="B126" s="285"/>
      <c r="C126" s="285"/>
      <c r="D126" s="285"/>
      <c r="E126" s="285"/>
      <c r="F126" s="285"/>
      <c r="G126" s="285"/>
      <c r="H126" s="285"/>
      <c r="I126" s="285"/>
      <c r="J126" s="285"/>
      <c r="K126" s="285"/>
      <c r="L126" s="285"/>
      <c r="M126" s="285"/>
      <c r="N126" s="285"/>
      <c r="O126" s="285"/>
      <c r="P126" s="285"/>
      <c r="Q126" s="285"/>
      <c r="R126" s="285"/>
      <c r="S126" s="285"/>
      <c r="T126" s="285"/>
      <c r="U126" s="285"/>
      <c r="V126" s="285"/>
      <c r="W126" s="285"/>
    </row>
    <row r="127" spans="1:23" ht="12.75">
      <c r="A127" s="285"/>
      <c r="B127" s="285"/>
      <c r="C127" s="285"/>
      <c r="D127" s="285"/>
      <c r="E127" s="285"/>
      <c r="F127" s="285"/>
      <c r="G127" s="285"/>
      <c r="H127" s="285"/>
      <c r="I127" s="285"/>
      <c r="J127" s="285"/>
      <c r="K127" s="285"/>
      <c r="L127" s="285"/>
      <c r="M127" s="285"/>
      <c r="N127" s="285"/>
      <c r="O127" s="285"/>
      <c r="P127" s="285"/>
      <c r="Q127" s="285"/>
      <c r="R127" s="285"/>
      <c r="S127" s="285"/>
      <c r="T127" s="285"/>
      <c r="U127" s="285"/>
      <c r="V127" s="285"/>
      <c r="W127" s="285"/>
    </row>
    <row r="128" spans="1:23" ht="12.75">
      <c r="A128" s="285"/>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row>
    <row r="129" spans="1:23" ht="12.75">
      <c r="A129" s="285"/>
      <c r="B129" s="285"/>
      <c r="C129" s="285"/>
      <c r="D129" s="285"/>
      <c r="E129" s="285"/>
      <c r="F129" s="285"/>
      <c r="G129" s="285"/>
      <c r="H129" s="285"/>
      <c r="I129" s="285"/>
      <c r="J129" s="285"/>
      <c r="K129" s="285"/>
      <c r="L129" s="285"/>
      <c r="M129" s="285"/>
      <c r="N129" s="285"/>
      <c r="O129" s="285"/>
      <c r="P129" s="285"/>
      <c r="Q129" s="285"/>
      <c r="R129" s="285"/>
      <c r="S129" s="285"/>
      <c r="T129" s="285"/>
      <c r="U129" s="285"/>
      <c r="V129" s="285"/>
      <c r="W129" s="285"/>
    </row>
  </sheetData>
  <sheetProtection password="CC1A" sheet="1" objects="1" scenarios="1" selectLockedCells="1" selectUnlockedCells="1"/>
  <mergeCells count="4">
    <mergeCell ref="L9:M9"/>
    <mergeCell ref="L18:M18"/>
    <mergeCell ref="L20:M20"/>
    <mergeCell ref="N18:O18"/>
  </mergeCells>
  <hyperlinks>
    <hyperlink ref="F23" r:id="rId1" display="byayikci@meb.gov.tr"/>
  </hyperlinks>
  <printOptions/>
  <pageMargins left="0.75" right="0.75" top="1" bottom="1" header="0.5" footer="0.5"/>
  <pageSetup horizontalDpi="600" verticalDpi="600" orientation="landscape" paperSize="9" r:id="rId3"/>
  <drawing r:id="rId2"/>
</worksheet>
</file>

<file path=xl/worksheets/sheet8.xml><?xml version="1.0" encoding="utf-8"?>
<worksheet xmlns="http://schemas.openxmlformats.org/spreadsheetml/2006/main" xmlns:r="http://schemas.openxmlformats.org/officeDocument/2006/relationships">
  <sheetPr codeName="Feuil2">
    <tabColor indexed="12"/>
    <pageSetUpPr fitToPage="1"/>
  </sheetPr>
  <dimension ref="A1:Q41"/>
  <sheetViews>
    <sheetView showGridLines="0" showOutlineSymbols="0" zoomScale="90" zoomScaleNormal="90" zoomScalePageLayoutView="0" workbookViewId="0" topLeftCell="A1">
      <selection activeCell="K13" sqref="K13"/>
    </sheetView>
  </sheetViews>
  <sheetFormatPr defaultColWidth="0" defaultRowHeight="12.75" zeroHeight="1"/>
  <cols>
    <col min="1" max="1" width="32.57421875" style="17" customWidth="1"/>
    <col min="2" max="2" width="10.8515625" style="8" customWidth="1"/>
    <col min="3" max="3" width="6.8515625" style="8" customWidth="1"/>
    <col min="4" max="4" width="12.57421875" style="8" customWidth="1"/>
    <col min="5" max="5" width="1.1484375" style="8" customWidth="1"/>
    <col min="6" max="6" width="6.57421875" style="8" customWidth="1"/>
    <col min="7" max="7" width="10.28125" style="8" customWidth="1"/>
    <col min="8" max="8" width="22.7109375" style="8" customWidth="1"/>
    <col min="9" max="9" width="10.8515625" style="17" customWidth="1"/>
    <col min="10" max="10" width="8.421875" style="17" customWidth="1"/>
    <col min="11" max="11" width="11.421875" style="17" customWidth="1"/>
    <col min="12" max="12" width="10.28125" style="17" customWidth="1"/>
    <col min="13" max="13" width="23.57421875" style="8" customWidth="1"/>
    <col min="14" max="14" width="7.57421875" style="8" hidden="1" customWidth="1"/>
    <col min="15" max="15" width="8.140625" style="8" hidden="1" customWidth="1"/>
    <col min="16" max="16" width="4.00390625" style="8" hidden="1" customWidth="1"/>
    <col min="17" max="17" width="13.57421875" style="8" hidden="1" customWidth="1"/>
    <col min="18" max="16384" width="0" style="8" hidden="1" customWidth="1"/>
  </cols>
  <sheetData>
    <row r="1" spans="1:17" ht="18" customHeight="1">
      <c r="A1" s="628" t="s">
        <v>191</v>
      </c>
      <c r="B1" s="12"/>
      <c r="C1" s="9"/>
      <c r="D1" s="9"/>
      <c r="E1" s="9"/>
      <c r="F1" s="9"/>
      <c r="G1" s="9"/>
      <c r="H1" s="644" t="s">
        <v>85</v>
      </c>
      <c r="I1" s="628">
        <v>1</v>
      </c>
      <c r="J1" s="628">
        <v>2</v>
      </c>
      <c r="K1" s="628">
        <v>3</v>
      </c>
      <c r="L1" s="628">
        <v>4</v>
      </c>
      <c r="M1" s="624"/>
      <c r="N1" s="6"/>
      <c r="O1" s="6"/>
      <c r="P1" s="6"/>
      <c r="Q1" s="6"/>
    </row>
    <row r="2" spans="1:17" ht="6.75" customHeight="1">
      <c r="A2" s="629"/>
      <c r="B2" s="9"/>
      <c r="C2" s="9"/>
      <c r="D2" s="9"/>
      <c r="E2" s="9"/>
      <c r="F2" s="9"/>
      <c r="G2" s="9"/>
      <c r="H2" s="645"/>
      <c r="I2" s="629"/>
      <c r="J2" s="629"/>
      <c r="K2" s="629"/>
      <c r="L2" s="629"/>
      <c r="M2" s="624"/>
      <c r="N2" s="6"/>
      <c r="O2" s="6"/>
      <c r="P2" s="6"/>
      <c r="Q2" s="6"/>
    </row>
    <row r="3" spans="1:17" ht="12.75">
      <c r="A3" s="630" t="s">
        <v>73</v>
      </c>
      <c r="B3" s="20">
        <v>60103</v>
      </c>
      <c r="C3" s="4"/>
      <c r="D3" s="13"/>
      <c r="E3" s="13"/>
      <c r="F3" s="13"/>
      <c r="G3" s="13"/>
      <c r="H3" s="646" t="s">
        <v>77</v>
      </c>
      <c r="I3" s="256" t="str">
        <f>IF(ISERROR(VLOOKUP(B10,ANAKOD!B3:X9,3,0)),"",VLOOKUP(B10,ANAKOD!B3:X9,3,0))</f>
        <v>13</v>
      </c>
      <c r="J3" s="257" t="str">
        <f>IF(ISERROR(VLOOKUP(B10,ANAKOD!B3:X9,4,0)),"",VLOOKUP(B10,ANAKOD!B3:X9,4,0))</f>
        <v>01</v>
      </c>
      <c r="K3" s="257" t="str">
        <f>IF(ISERROR(VLOOKUP(B10,ANAKOD!B3:X9,5,0)),"",VLOOKUP(B10,ANAKOD!B3:X9,5,0))</f>
        <v>32</v>
      </c>
      <c r="L3" s="256" t="str">
        <f>IF(ISERROR(VLOOKUP(B10,ANAKOD!B3:X9,6,0)),"",VLOOKUP(B10,ANAKOD!B3:X9,6,0))</f>
        <v>62</v>
      </c>
      <c r="M3" s="624"/>
      <c r="N3" s="6"/>
      <c r="O3" s="6"/>
      <c r="P3" s="3" t="s">
        <v>25</v>
      </c>
      <c r="Q3" s="2" t="s">
        <v>6</v>
      </c>
    </row>
    <row r="4" spans="1:17" ht="12.75">
      <c r="A4" s="630" t="s">
        <v>74</v>
      </c>
      <c r="B4" s="5" t="s">
        <v>458</v>
      </c>
      <c r="C4" s="4"/>
      <c r="D4" s="4"/>
      <c r="E4" s="4"/>
      <c r="F4" s="4"/>
      <c r="G4" s="4"/>
      <c r="H4" s="646" t="s">
        <v>78</v>
      </c>
      <c r="I4" s="257">
        <f>IF(ISERROR(VLOOKUP(B10,ANAKOD!B3:X9,7,0)),"",VLOOKUP(B10,ANAKOD!B3:X9,7,0))</f>
        <v>9</v>
      </c>
      <c r="J4" s="257">
        <f>IF(ISERROR(VLOOKUP(B10,ANAKOD!B3:X9,8,0)),"",VLOOKUP(B10,ANAKOD!B3:X9,8,0))</f>
        <v>2</v>
      </c>
      <c r="K4" s="257">
        <f>IF(ISERROR(VLOOKUP(B10,ANAKOD!B3:X9,9,0)),"",VLOOKUP(B10,ANAKOD!B3:X9,9,0))</f>
        <v>1</v>
      </c>
      <c r="L4" s="257" t="str">
        <f>IF(ISERROR(VLOOKUP(B10,ANAKOD!B3:X9,1,0)),"",VLOOKUP(B10,ANAKOD!B3:X9,10,0))</f>
        <v>00</v>
      </c>
      <c r="M4" s="624"/>
      <c r="N4" s="6"/>
      <c r="O4" s="6"/>
      <c r="P4" s="3" t="s">
        <v>2</v>
      </c>
      <c r="Q4" s="2" t="s">
        <v>7</v>
      </c>
    </row>
    <row r="5" spans="1:17" ht="12.75">
      <c r="A5" s="630" t="s">
        <v>75</v>
      </c>
      <c r="B5" s="19">
        <v>2015</v>
      </c>
      <c r="C5" s="9"/>
      <c r="D5" s="9"/>
      <c r="E5" s="9"/>
      <c r="F5" s="9"/>
      <c r="G5" s="9"/>
      <c r="H5" s="646" t="s">
        <v>79</v>
      </c>
      <c r="I5" s="258">
        <f>IF(ISERROR(VLOOKUP(B10,ANAKOD!B3:X9,11,0)),"",VLOOKUP(B10,ANAKOD!B3:X9,11,0))</f>
        <v>1</v>
      </c>
      <c r="J5" s="259"/>
      <c r="K5" s="259"/>
      <c r="L5" s="259"/>
      <c r="M5" s="624"/>
      <c r="N5" s="6"/>
      <c r="O5" s="6"/>
      <c r="P5" s="3" t="s">
        <v>26</v>
      </c>
      <c r="Q5" s="2" t="s">
        <v>8</v>
      </c>
    </row>
    <row r="6" spans="1:17" ht="12.75">
      <c r="A6" s="630" t="s">
        <v>81</v>
      </c>
      <c r="B6" s="5" t="s">
        <v>459</v>
      </c>
      <c r="C6" s="14"/>
      <c r="D6" s="14"/>
      <c r="E6" s="14"/>
      <c r="F6" s="14"/>
      <c r="G6" s="14"/>
      <c r="H6" s="646" t="s">
        <v>80</v>
      </c>
      <c r="I6" s="257" t="str">
        <f>IF(ISERROR(VLOOKUP(B10,ANAKOD!B3:X9,12,0)),"",VLOOKUP(B10,ANAKOD!B3:X9,12,0))</f>
        <v>01</v>
      </c>
      <c r="J6" s="257">
        <f>IF(ISERROR(VLOOKUP(B10,ANAKOD!B3:X9,13,0)),"",VLOOKUP(B10,ANAKOD!B3:X9,13,0))</f>
        <v>1</v>
      </c>
      <c r="K6" s="257">
        <f>IF(ISERROR(VLOOKUP(B10,ANAKOD!B3:X9,14,0)),"",VLOOKUP(B10,ANAKOD!B3:X9,14,0))</f>
        <v>4</v>
      </c>
      <c r="L6" s="257">
        <f>IF(ISERROR(VLOOKUP(B10,ANAKOD!B3:X9,15,0)),"",VLOOKUP(B10,ANAKOD!B3:X9,15,0))</f>
        <v>1</v>
      </c>
      <c r="M6" s="624"/>
      <c r="N6" s="6"/>
      <c r="O6" s="6"/>
      <c r="P6" s="3" t="s">
        <v>27</v>
      </c>
      <c r="Q6" s="2" t="s">
        <v>9</v>
      </c>
    </row>
    <row r="7" spans="1:17" ht="12.75">
      <c r="A7" s="630"/>
      <c r="B7" s="198"/>
      <c r="C7" s="14"/>
      <c r="D7" s="14"/>
      <c r="E7" s="14"/>
      <c r="F7" s="14"/>
      <c r="G7" s="14"/>
      <c r="H7" s="646" t="s">
        <v>147</v>
      </c>
      <c r="I7" s="257">
        <f>IF(ISERROR(VLOOKUP(B10,ANAKOD!B3:X9,16,0)),"",VLOOKUP(B10,ANAKOD!B3:X9,16,0))</f>
        <v>1</v>
      </c>
      <c r="J7" s="257">
        <f>IF(ISERROR(VLOOKUP(B10,ANAKOD!B3:X9,17,0)),"",VLOOKUP(B10,ANAKOD!B3:X9,17,0))</f>
        <v>5</v>
      </c>
      <c r="K7" s="257">
        <f>IF(ISERROR(VLOOKUP(B10,ANAKOD!B3:X9,18,0)),"",VLOOKUP(B10,ANAKOD!B3:X9,18,0))</f>
        <v>1</v>
      </c>
      <c r="L7" s="257">
        <f>IF(ISERROR(VLOOKUP(B10,ANAKOD!B3:X9,19,0)),"",VLOOKUP(B10,ANAKOD!B3:X9,19,0))</f>
        <v>1</v>
      </c>
      <c r="M7" s="624"/>
      <c r="N7" s="6"/>
      <c r="O7" s="6"/>
      <c r="P7" s="3"/>
      <c r="Q7" s="2"/>
    </row>
    <row r="8" spans="1:17" ht="12.75">
      <c r="A8" s="631" t="s">
        <v>82</v>
      </c>
      <c r="B8" s="18" t="s">
        <v>460</v>
      </c>
      <c r="C8" s="14"/>
      <c r="D8" s="14"/>
      <c r="E8" s="14"/>
      <c r="F8" s="14"/>
      <c r="G8" s="14"/>
      <c r="H8" s="646" t="s">
        <v>148</v>
      </c>
      <c r="I8" s="257">
        <f>IF(ISERROR(VLOOKUP(B10,ANAKOD!B3:X9,20,0)),"",VLOOKUP(B10,ANAKOD!B3:X9,20,0))</f>
        <v>1</v>
      </c>
      <c r="J8" s="257">
        <f>IF(ISERROR(VLOOKUP(B10,ANAKOD!B3:X9,21,0)),"",VLOOKUP(B10,ANAKOD!B3:X9,21,0))</f>
        <v>12</v>
      </c>
      <c r="K8" s="257">
        <f>IF(ISERROR(VLOOKUP(B10,ANAKOD!B3:X9,22,0)),"",VLOOKUP(B10,ANAKOD!B3:X9,22,0))</f>
        <v>2</v>
      </c>
      <c r="L8" s="257">
        <f>IF(ISERROR(VLOOKUP(B10,ANAKOD!B3:X9,23,0)),"",VLOOKUP(B10,ANAKOD!B3:X9,23,0))</f>
        <v>0</v>
      </c>
      <c r="M8" s="624"/>
      <c r="N8" s="6"/>
      <c r="O8" s="6"/>
      <c r="P8" s="3"/>
      <c r="Q8" s="2"/>
    </row>
    <row r="9" spans="1:17" ht="12.75">
      <c r="A9" s="631" t="s">
        <v>72</v>
      </c>
      <c r="B9" s="130">
        <v>511</v>
      </c>
      <c r="C9" s="14"/>
      <c r="D9" s="14"/>
      <c r="E9" s="14"/>
      <c r="F9" s="14"/>
      <c r="G9" s="14"/>
      <c r="H9" s="646"/>
      <c r="I9" s="195"/>
      <c r="J9" s="195"/>
      <c r="K9" s="195"/>
      <c r="L9" s="195"/>
      <c r="M9" s="624"/>
      <c r="N9" s="6"/>
      <c r="O9" s="6"/>
      <c r="P9" s="3"/>
      <c r="Q9" s="2"/>
    </row>
    <row r="10" spans="1:17" ht="12.75">
      <c r="A10" s="631" t="s">
        <v>190</v>
      </c>
      <c r="B10" s="780" t="s">
        <v>272</v>
      </c>
      <c r="C10" s="780"/>
      <c r="D10" s="780"/>
      <c r="E10" s="780"/>
      <c r="F10" s="780"/>
      <c r="G10" s="780"/>
      <c r="H10" s="646" t="s">
        <v>88</v>
      </c>
      <c r="I10" s="793" t="s">
        <v>367</v>
      </c>
      <c r="J10" s="793"/>
      <c r="K10" s="793"/>
      <c r="L10" s="793"/>
      <c r="M10" s="624"/>
      <c r="N10" s="6" t="s">
        <v>87</v>
      </c>
      <c r="O10" s="6" t="s">
        <v>39</v>
      </c>
      <c r="P10" s="3" t="s">
        <v>28</v>
      </c>
      <c r="Q10" s="2" t="s">
        <v>10</v>
      </c>
    </row>
    <row r="11" spans="1:17" ht="12.75">
      <c r="A11" s="631" t="s">
        <v>175</v>
      </c>
      <c r="B11" s="181" t="s">
        <v>457</v>
      </c>
      <c r="C11" s="13"/>
      <c r="D11" s="13"/>
      <c r="E11" s="13"/>
      <c r="F11" s="13"/>
      <c r="G11" s="9"/>
      <c r="H11" s="646" t="s">
        <v>182</v>
      </c>
      <c r="I11" s="794" t="str">
        <f>IF(I15=1,"Kişiye","İlgili hesaplara")</f>
        <v>Kişiye</v>
      </c>
      <c r="J11" s="794"/>
      <c r="K11" s="626" t="s">
        <v>385</v>
      </c>
      <c r="L11" s="10"/>
      <c r="M11" s="624"/>
      <c r="N11" s="6"/>
      <c r="O11" s="6"/>
      <c r="P11" s="3"/>
      <c r="Q11" s="2"/>
    </row>
    <row r="12" spans="1:17" ht="12.75">
      <c r="A12" s="632" t="s">
        <v>76</v>
      </c>
      <c r="B12" s="250" t="s">
        <v>461</v>
      </c>
      <c r="C12" s="160"/>
      <c r="D12" s="13"/>
      <c r="E12" s="13"/>
      <c r="F12" s="13"/>
      <c r="G12" s="9"/>
      <c r="H12" s="646"/>
      <c r="I12" s="10"/>
      <c r="J12" s="10"/>
      <c r="K12" s="10"/>
      <c r="L12" s="10"/>
      <c r="M12" s="624"/>
      <c r="N12" s="6"/>
      <c r="O12" s="6"/>
      <c r="P12" s="3"/>
      <c r="Q12" s="2"/>
    </row>
    <row r="13" spans="1:17" ht="12.75">
      <c r="A13" s="632" t="s">
        <v>187</v>
      </c>
      <c r="B13" s="661" t="s">
        <v>462</v>
      </c>
      <c r="C13" s="250"/>
      <c r="D13" s="13"/>
      <c r="E13" s="13"/>
      <c r="F13" s="13"/>
      <c r="G13" s="13"/>
      <c r="H13" s="647"/>
      <c r="I13" s="289"/>
      <c r="J13" s="289"/>
      <c r="K13" s="10"/>
      <c r="L13" s="10"/>
      <c r="M13" s="624"/>
      <c r="N13" s="1" t="e">
        <f>BİLGİLER!#REF!*1.25</f>
        <v>#REF!</v>
      </c>
      <c r="O13" s="1" t="e">
        <f>BİLGİLER!#REF!*1.4</f>
        <v>#REF!</v>
      </c>
      <c r="P13" s="3" t="s">
        <v>29</v>
      </c>
      <c r="Q13" s="2" t="s">
        <v>11</v>
      </c>
    </row>
    <row r="14" spans="1:17" ht="13.5" thickBot="1">
      <c r="A14" s="633" t="s">
        <v>379</v>
      </c>
      <c r="B14" s="765">
        <v>1234567890</v>
      </c>
      <c r="C14" s="765"/>
      <c r="D14" s="361"/>
      <c r="E14" s="362"/>
      <c r="F14" s="13"/>
      <c r="G14" s="13"/>
      <c r="H14" s="646" t="s">
        <v>214</v>
      </c>
      <c r="I14" s="649">
        <v>0</v>
      </c>
      <c r="J14" s="274" t="s">
        <v>280</v>
      </c>
      <c r="K14" s="10"/>
      <c r="L14" s="10"/>
      <c r="M14" s="624"/>
      <c r="N14" s="1" t="e">
        <f>BİLGİLER!#REF!*1.25</f>
        <v>#REF!</v>
      </c>
      <c r="O14" s="1" t="e">
        <f>BİLGİLER!#REF!*1.4</f>
        <v>#REF!</v>
      </c>
      <c r="P14" s="3" t="s">
        <v>30</v>
      </c>
      <c r="Q14" s="2" t="s">
        <v>12</v>
      </c>
    </row>
    <row r="15" spans="1:17" ht="13.5" thickBot="1">
      <c r="A15" s="633" t="s">
        <v>380</v>
      </c>
      <c r="B15" s="19" t="s">
        <v>463</v>
      </c>
      <c r="C15" s="19"/>
      <c r="D15" s="19"/>
      <c r="E15" s="19"/>
      <c r="F15" s="768" t="s">
        <v>462</v>
      </c>
      <c r="G15" s="769"/>
      <c r="H15" s="646" t="s">
        <v>146</v>
      </c>
      <c r="I15" s="650">
        <f>COUNTA(LİSTE!F2:F64)</f>
        <v>1</v>
      </c>
      <c r="J15" s="10"/>
      <c r="K15" s="10"/>
      <c r="L15" s="10"/>
      <c r="M15" s="624"/>
      <c r="N15" s="1"/>
      <c r="O15" s="1"/>
      <c r="P15" s="3"/>
      <c r="Q15" s="2"/>
    </row>
    <row r="16" spans="1:17" ht="12.75">
      <c r="A16" s="633" t="s">
        <v>381</v>
      </c>
      <c r="B16" s="774" t="s">
        <v>378</v>
      </c>
      <c r="C16" s="774"/>
      <c r="D16" s="774"/>
      <c r="E16" s="774"/>
      <c r="F16" s="774"/>
      <c r="G16" s="195"/>
      <c r="H16" s="646"/>
      <c r="I16" s="10"/>
      <c r="J16" s="10"/>
      <c r="K16" s="10"/>
      <c r="L16" s="10"/>
      <c r="M16" s="624"/>
      <c r="N16" s="1"/>
      <c r="O16" s="1"/>
      <c r="P16" s="3"/>
      <c r="Q16" s="2"/>
    </row>
    <row r="17" spans="1:17" ht="12.75">
      <c r="A17" s="633" t="s">
        <v>186</v>
      </c>
      <c r="B17" s="775" t="s">
        <v>19</v>
      </c>
      <c r="C17" s="775"/>
      <c r="D17" s="363"/>
      <c r="E17" s="363"/>
      <c r="F17" s="194"/>
      <c r="G17" s="194"/>
      <c r="H17" s="646" t="s">
        <v>83</v>
      </c>
      <c r="I17" s="294">
        <f ca="1">TODAY()</f>
        <v>42028</v>
      </c>
      <c r="J17" s="15"/>
      <c r="K17" s="15"/>
      <c r="L17" s="15"/>
      <c r="M17" s="624"/>
      <c r="N17" s="6"/>
      <c r="O17" s="6"/>
      <c r="P17" s="3" t="s">
        <v>31</v>
      </c>
      <c r="Q17" s="2" t="s">
        <v>13</v>
      </c>
    </row>
    <row r="18" spans="1:17" ht="18" customHeight="1" thickBot="1">
      <c r="A18" s="630"/>
      <c r="B18" s="194"/>
      <c r="C18" s="194"/>
      <c r="D18" s="194"/>
      <c r="E18" s="194"/>
      <c r="F18" s="194"/>
      <c r="G18" s="194"/>
      <c r="H18" s="646" t="s">
        <v>388</v>
      </c>
      <c r="I18" s="791" t="s">
        <v>307</v>
      </c>
      <c r="J18" s="792"/>
      <c r="K18" s="792"/>
      <c r="L18" s="792"/>
      <c r="M18" s="624"/>
      <c r="N18" s="6"/>
      <c r="O18" s="6"/>
      <c r="P18" s="3" t="s">
        <v>32</v>
      </c>
      <c r="Q18" s="2" t="s">
        <v>14</v>
      </c>
    </row>
    <row r="19" spans="1:17" ht="13.5" thickBot="1">
      <c r="A19" s="630"/>
      <c r="B19" s="194"/>
      <c r="C19" s="194"/>
      <c r="D19" s="194"/>
      <c r="E19" s="194"/>
      <c r="F19" s="194"/>
      <c r="G19" s="194"/>
      <c r="H19" s="646" t="s">
        <v>139</v>
      </c>
      <c r="I19" s="312" t="s">
        <v>25</v>
      </c>
      <c r="J19" s="196"/>
      <c r="K19" s="648" t="str">
        <f>LOOKUP(BİLGİLER!I19,AYLAR!A1:A12,listeaylar)</f>
        <v>OCAK</v>
      </c>
      <c r="L19" s="15"/>
      <c r="M19" s="624"/>
      <c r="N19" s="6"/>
      <c r="O19" s="6"/>
      <c r="P19" s="3" t="s">
        <v>34</v>
      </c>
      <c r="Q19" s="2" t="s">
        <v>16</v>
      </c>
    </row>
    <row r="20" spans="1:17" ht="13.5" thickBot="1">
      <c r="A20" s="629"/>
      <c r="B20" s="13"/>
      <c r="C20" s="13"/>
      <c r="D20" s="13"/>
      <c r="E20" s="13"/>
      <c r="F20" s="13"/>
      <c r="G20" s="13"/>
      <c r="H20" s="9"/>
      <c r="I20" s="10"/>
      <c r="J20" s="10"/>
      <c r="K20" s="10"/>
      <c r="L20" s="10"/>
      <c r="M20" s="624"/>
      <c r="N20" s="6"/>
      <c r="O20" s="6"/>
      <c r="P20" s="6"/>
      <c r="Q20" s="6"/>
    </row>
    <row r="21" spans="1:17" ht="16.5" customHeight="1" thickBot="1">
      <c r="A21" s="634" t="s">
        <v>242</v>
      </c>
      <c r="B21" s="627" t="s">
        <v>143</v>
      </c>
      <c r="C21" s="12"/>
      <c r="D21" s="12"/>
      <c r="E21" s="13"/>
      <c r="F21" s="766" t="s">
        <v>245</v>
      </c>
      <c r="G21" s="767"/>
      <c r="H21" s="651" t="s">
        <v>246</v>
      </c>
      <c r="I21" s="652"/>
      <c r="J21" s="653" t="s">
        <v>128</v>
      </c>
      <c r="K21" s="10"/>
      <c r="L21" s="10"/>
      <c r="M21" s="624"/>
      <c r="N21" s="6"/>
      <c r="O21" s="6"/>
      <c r="P21" s="6"/>
      <c r="Q21" s="6"/>
    </row>
    <row r="22" spans="1:17" ht="12.75">
      <c r="A22" s="635" t="s">
        <v>188</v>
      </c>
      <c r="B22" s="776" t="s">
        <v>136</v>
      </c>
      <c r="C22" s="776"/>
      <c r="D22" s="776"/>
      <c r="E22" s="253"/>
      <c r="F22" s="777" t="s">
        <v>137</v>
      </c>
      <c r="G22" s="778"/>
      <c r="H22" s="781" t="s">
        <v>127</v>
      </c>
      <c r="I22" s="782"/>
      <c r="J22" s="654">
        <f>BORDRO!V1</f>
        <v>1</v>
      </c>
      <c r="K22" s="10"/>
      <c r="L22" s="10"/>
      <c r="M22" s="624"/>
      <c r="N22" s="6"/>
      <c r="O22" s="6"/>
      <c r="P22" s="6"/>
      <c r="Q22" s="2" t="s">
        <v>20</v>
      </c>
    </row>
    <row r="23" spans="1:17" ht="13.5" thickBot="1">
      <c r="A23" s="636" t="s">
        <v>189</v>
      </c>
      <c r="B23" s="779" t="s">
        <v>464</v>
      </c>
      <c r="C23" s="779"/>
      <c r="D23" s="779"/>
      <c r="E23" s="254"/>
      <c r="F23" s="789" t="s">
        <v>465</v>
      </c>
      <c r="G23" s="790"/>
      <c r="H23" s="761" t="s">
        <v>149</v>
      </c>
      <c r="I23" s="762"/>
      <c r="J23" s="655">
        <v>1</v>
      </c>
      <c r="K23" s="10"/>
      <c r="L23" s="10"/>
      <c r="M23" s="624"/>
      <c r="N23" s="6"/>
      <c r="O23" s="6"/>
      <c r="P23" s="6"/>
      <c r="Q23" s="2" t="s">
        <v>21</v>
      </c>
    </row>
    <row r="24" spans="1:17" ht="12.75">
      <c r="A24" s="634" t="s">
        <v>243</v>
      </c>
      <c r="B24" s="627" t="s">
        <v>143</v>
      </c>
      <c r="C24" s="12"/>
      <c r="D24" s="12"/>
      <c r="E24" s="13"/>
      <c r="F24" s="766" t="s">
        <v>245</v>
      </c>
      <c r="G24" s="767"/>
      <c r="H24" s="761" t="s">
        <v>213</v>
      </c>
      <c r="I24" s="762"/>
      <c r="J24" s="655">
        <v>1</v>
      </c>
      <c r="K24" s="10"/>
      <c r="L24" s="10"/>
      <c r="M24" s="624"/>
      <c r="N24" s="6"/>
      <c r="O24" s="6"/>
      <c r="P24" s="6"/>
      <c r="Q24" s="2"/>
    </row>
    <row r="25" spans="1:17" ht="12.75">
      <c r="A25" s="630" t="s">
        <v>135</v>
      </c>
      <c r="B25" s="770" t="s">
        <v>470</v>
      </c>
      <c r="C25" s="771"/>
      <c r="D25" s="771"/>
      <c r="E25" s="21"/>
      <c r="F25" s="757" t="s">
        <v>134</v>
      </c>
      <c r="G25" s="758"/>
      <c r="H25" s="761" t="s">
        <v>278</v>
      </c>
      <c r="I25" s="762"/>
      <c r="J25" s="655">
        <f>IF(I11="Kişiye","",1)</f>
      </c>
      <c r="K25" s="10"/>
      <c r="L25" s="10"/>
      <c r="M25" s="624"/>
      <c r="N25" s="6"/>
      <c r="O25" s="6"/>
      <c r="P25" s="6"/>
      <c r="Q25" s="2"/>
    </row>
    <row r="26" spans="1:17" ht="12.75">
      <c r="A26" s="630" t="s">
        <v>185</v>
      </c>
      <c r="B26" s="770" t="s">
        <v>471</v>
      </c>
      <c r="C26" s="771"/>
      <c r="D26" s="771"/>
      <c r="E26" s="21"/>
      <c r="F26" s="757" t="s">
        <v>304</v>
      </c>
      <c r="G26" s="758"/>
      <c r="H26" s="763" t="s">
        <v>240</v>
      </c>
      <c r="I26" s="764"/>
      <c r="J26" s="657">
        <v>1</v>
      </c>
      <c r="K26" s="10"/>
      <c r="L26" s="10"/>
      <c r="M26" s="624"/>
      <c r="N26" s="6"/>
      <c r="O26" s="6"/>
      <c r="P26" s="6"/>
      <c r="Q26" s="2"/>
    </row>
    <row r="27" spans="1:17" ht="12.75">
      <c r="A27" s="630" t="s">
        <v>120</v>
      </c>
      <c r="B27" s="770" t="s">
        <v>472</v>
      </c>
      <c r="C27" s="771"/>
      <c r="D27" s="771"/>
      <c r="E27" s="21"/>
      <c r="F27" s="757" t="s">
        <v>63</v>
      </c>
      <c r="G27" s="758"/>
      <c r="H27" s="783"/>
      <c r="I27" s="784"/>
      <c r="J27" s="93"/>
      <c r="K27" s="10"/>
      <c r="L27" s="10"/>
      <c r="M27" s="624"/>
      <c r="N27" s="6"/>
      <c r="O27" s="6"/>
      <c r="P27" s="6"/>
      <c r="Q27" s="6"/>
    </row>
    <row r="28" spans="1:17" ht="13.5" thickBot="1">
      <c r="A28" s="630" t="s">
        <v>121</v>
      </c>
      <c r="B28" s="85" t="s">
        <v>18</v>
      </c>
      <c r="C28" s="772" t="s">
        <v>473</v>
      </c>
      <c r="D28" s="773"/>
      <c r="E28" s="21"/>
      <c r="F28" s="758" t="s">
        <v>230</v>
      </c>
      <c r="G28" s="758"/>
      <c r="H28" s="220"/>
      <c r="I28" s="221"/>
      <c r="J28" s="222"/>
      <c r="K28" s="10"/>
      <c r="L28" s="10"/>
      <c r="M28" s="624"/>
      <c r="N28" s="6"/>
      <c r="O28" s="6"/>
      <c r="P28" s="6"/>
      <c r="Q28" s="6"/>
    </row>
    <row r="29" spans="1:17" ht="13.5" thickBot="1">
      <c r="A29" s="630" t="s">
        <v>122</v>
      </c>
      <c r="B29" s="85" t="s">
        <v>249</v>
      </c>
      <c r="C29" s="787"/>
      <c r="D29" s="788"/>
      <c r="E29" s="21"/>
      <c r="F29" s="785"/>
      <c r="G29" s="785"/>
      <c r="H29" s="10"/>
      <c r="I29" s="10"/>
      <c r="J29" s="10"/>
      <c r="K29" s="10"/>
      <c r="L29" s="10"/>
      <c r="M29" s="624"/>
      <c r="N29" s="6"/>
      <c r="O29" s="6"/>
      <c r="P29" s="6"/>
      <c r="Q29" s="6"/>
    </row>
    <row r="30" spans="1:17" ht="14.25" customHeight="1" thickBot="1">
      <c r="A30" s="634" t="s">
        <v>244</v>
      </c>
      <c r="B30" s="627" t="s">
        <v>143</v>
      </c>
      <c r="C30" s="12"/>
      <c r="D30" s="12"/>
      <c r="E30" s="13"/>
      <c r="F30" s="759" t="s">
        <v>245</v>
      </c>
      <c r="G30" s="760"/>
      <c r="H30" s="658" t="s">
        <v>384</v>
      </c>
      <c r="I30" s="656"/>
      <c r="J30" s="659"/>
      <c r="K30" s="10"/>
      <c r="L30" s="10"/>
      <c r="M30" s="624"/>
      <c r="N30" s="6"/>
      <c r="O30" s="6"/>
      <c r="P30" s="6"/>
      <c r="Q30" s="6"/>
    </row>
    <row r="31" spans="1:17" ht="12.75">
      <c r="A31" s="630" t="s">
        <v>124</v>
      </c>
      <c r="B31" s="770" t="s">
        <v>466</v>
      </c>
      <c r="C31" s="771"/>
      <c r="D31" s="771"/>
      <c r="E31" s="21"/>
      <c r="F31" s="757" t="s">
        <v>467</v>
      </c>
      <c r="G31" s="758"/>
      <c r="H31" s="660" t="s">
        <v>382</v>
      </c>
      <c r="I31" s="659"/>
      <c r="J31" s="659"/>
      <c r="K31" s="86"/>
      <c r="L31" s="86"/>
      <c r="M31" s="624"/>
      <c r="N31" s="6"/>
      <c r="O31" s="6"/>
      <c r="P31" s="6"/>
      <c r="Q31" s="6"/>
    </row>
    <row r="32" spans="1:17" ht="12.75">
      <c r="A32" s="630" t="s">
        <v>125</v>
      </c>
      <c r="B32" s="770" t="s">
        <v>466</v>
      </c>
      <c r="C32" s="771"/>
      <c r="D32" s="771"/>
      <c r="E32" s="21"/>
      <c r="F32" s="757" t="s">
        <v>467</v>
      </c>
      <c r="G32" s="758"/>
      <c r="H32" s="660" t="s">
        <v>383</v>
      </c>
      <c r="I32" s="659"/>
      <c r="J32" s="629"/>
      <c r="K32" s="10"/>
      <c r="L32" s="10"/>
      <c r="M32" s="624"/>
      <c r="N32" s="6"/>
      <c r="O32" s="6"/>
      <c r="P32" s="6"/>
      <c r="Q32" s="6"/>
    </row>
    <row r="33" spans="1:17" ht="13.5" thickBot="1">
      <c r="A33" s="630" t="s">
        <v>84</v>
      </c>
      <c r="B33" s="770"/>
      <c r="C33" s="771"/>
      <c r="D33" s="771"/>
      <c r="E33" s="21"/>
      <c r="F33" s="786" t="s">
        <v>64</v>
      </c>
      <c r="G33" s="786"/>
      <c r="H33" s="784"/>
      <c r="I33" s="784"/>
      <c r="J33" s="10"/>
      <c r="K33" s="10"/>
      <c r="L33" s="10"/>
      <c r="M33" s="624"/>
      <c r="N33" s="6"/>
      <c r="O33" s="6"/>
      <c r="P33" s="6"/>
      <c r="Q33" s="6"/>
    </row>
    <row r="34" spans="1:17" ht="13.5" thickBot="1">
      <c r="A34" s="630" t="s">
        <v>123</v>
      </c>
      <c r="B34" s="625">
        <v>3200</v>
      </c>
      <c r="C34" s="197"/>
      <c r="D34" s="197"/>
      <c r="E34" s="197"/>
      <c r="F34" s="197"/>
      <c r="G34" s="197"/>
      <c r="H34" s="197"/>
      <c r="I34" s="86"/>
      <c r="J34" s="10"/>
      <c r="K34" s="10"/>
      <c r="L34" s="10"/>
      <c r="M34" s="624"/>
      <c r="N34" s="6"/>
      <c r="O34" s="6"/>
      <c r="P34" s="6"/>
      <c r="Q34" s="6"/>
    </row>
    <row r="35" spans="1:17" ht="12.75">
      <c r="A35" s="637"/>
      <c r="B35" s="11"/>
      <c r="C35" s="11"/>
      <c r="D35" s="11"/>
      <c r="E35" s="11"/>
      <c r="F35" s="11"/>
      <c r="G35" s="11"/>
      <c r="H35" s="11"/>
      <c r="I35" s="16"/>
      <c r="J35" s="16"/>
      <c r="K35" s="16"/>
      <c r="L35" s="16"/>
      <c r="M35" s="624"/>
      <c r="N35" s="6"/>
      <c r="O35" s="6"/>
      <c r="P35" s="6"/>
      <c r="Q35" s="6"/>
    </row>
    <row r="36" spans="1:17" ht="7.5" customHeight="1">
      <c r="A36" s="7"/>
      <c r="B36" s="6"/>
      <c r="C36" s="6"/>
      <c r="D36" s="6"/>
      <c r="E36" s="6"/>
      <c r="F36" s="6"/>
      <c r="G36" s="6"/>
      <c r="H36" s="6"/>
      <c r="I36" s="7"/>
      <c r="J36" s="7"/>
      <c r="K36" s="7"/>
      <c r="L36" s="7"/>
      <c r="M36" s="6"/>
      <c r="N36" s="6"/>
      <c r="O36" s="6"/>
      <c r="P36" s="6"/>
      <c r="Q36" s="6"/>
    </row>
    <row r="37" spans="1:17" ht="12.75" hidden="1">
      <c r="A37" s="7"/>
      <c r="B37" s="6"/>
      <c r="C37" s="6"/>
      <c r="D37" s="6"/>
      <c r="E37" s="6"/>
      <c r="F37" s="6"/>
      <c r="G37" s="6"/>
      <c r="H37" s="6"/>
      <c r="I37" s="7"/>
      <c r="J37" s="7"/>
      <c r="K37" s="7"/>
      <c r="L37" s="7"/>
      <c r="M37" s="6"/>
      <c r="N37" s="6"/>
      <c r="O37" s="6"/>
      <c r="P37" s="6"/>
      <c r="Q37" s="6"/>
    </row>
    <row r="38" spans="1:17" ht="12.75" hidden="1">
      <c r="A38" s="7"/>
      <c r="B38" s="6"/>
      <c r="C38" s="6"/>
      <c r="D38" s="6"/>
      <c r="E38" s="6"/>
      <c r="F38" s="6"/>
      <c r="G38" s="6"/>
      <c r="H38" s="6"/>
      <c r="I38" s="7"/>
      <c r="J38" s="7"/>
      <c r="K38" s="7"/>
      <c r="L38" s="7"/>
      <c r="M38" s="6"/>
      <c r="N38" s="6"/>
      <c r="O38" s="6"/>
      <c r="P38" s="6"/>
      <c r="Q38" s="6"/>
    </row>
    <row r="39" spans="1:17" ht="12.75" hidden="1">
      <c r="A39" s="7"/>
      <c r="B39" s="6"/>
      <c r="C39" s="6"/>
      <c r="D39" s="6"/>
      <c r="E39" s="6"/>
      <c r="F39" s="6"/>
      <c r="G39" s="6"/>
      <c r="H39" s="6"/>
      <c r="I39" s="7"/>
      <c r="J39" s="7"/>
      <c r="K39" s="7"/>
      <c r="L39" s="7"/>
      <c r="M39" s="6"/>
      <c r="N39" s="6"/>
      <c r="O39" s="6"/>
      <c r="P39" s="6"/>
      <c r="Q39" s="6"/>
    </row>
    <row r="40" spans="1:17" ht="12.75" hidden="1">
      <c r="A40" s="7"/>
      <c r="B40" s="6"/>
      <c r="C40" s="6"/>
      <c r="D40" s="6"/>
      <c r="E40" s="6"/>
      <c r="F40" s="6"/>
      <c r="G40" s="6"/>
      <c r="H40" s="6"/>
      <c r="I40" s="7"/>
      <c r="J40" s="7"/>
      <c r="K40" s="7"/>
      <c r="L40" s="7"/>
      <c r="M40" s="6"/>
      <c r="N40" s="6"/>
      <c r="O40" s="6"/>
      <c r="P40" s="6"/>
      <c r="Q40" s="6"/>
    </row>
    <row r="41" spans="1:17" ht="12.75" hidden="1">
      <c r="A41" s="7"/>
      <c r="B41" s="6"/>
      <c r="C41" s="6"/>
      <c r="D41" s="6"/>
      <c r="E41" s="6"/>
      <c r="F41" s="6"/>
      <c r="G41" s="6"/>
      <c r="H41" s="6"/>
      <c r="I41" s="7"/>
      <c r="J41" s="7"/>
      <c r="K41" s="7"/>
      <c r="L41" s="7"/>
      <c r="M41" s="6"/>
      <c r="N41" s="6"/>
      <c r="O41" s="6"/>
      <c r="P41" s="6"/>
      <c r="Q41" s="6"/>
    </row>
    <row r="42" ht="12.75" hidden="1"/>
    <row r="43" ht="12.75" hidden="1"/>
    <row r="44" ht="12.75" hidden="1"/>
    <row r="45" ht="12.75" hidden="1"/>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sheetData>
  <sheetProtection password="CE28" sheet="1" formatCells="0" formatColumns="0" formatRows="0" insertColumns="0" insertRows="0" insertHyperlinks="0" deleteColumns="0" deleteRows="0" sort="0" autoFilter="0" pivotTables="0"/>
  <mergeCells count="38">
    <mergeCell ref="B32:D32"/>
    <mergeCell ref="B10:G10"/>
    <mergeCell ref="H22:I22"/>
    <mergeCell ref="B33:D33"/>
    <mergeCell ref="H27:I27"/>
    <mergeCell ref="F29:G29"/>
    <mergeCell ref="F31:G31"/>
    <mergeCell ref="F33:G33"/>
    <mergeCell ref="H33:I33"/>
    <mergeCell ref="C29:D29"/>
    <mergeCell ref="B27:D27"/>
    <mergeCell ref="F23:G23"/>
    <mergeCell ref="I18:L18"/>
    <mergeCell ref="I10:L10"/>
    <mergeCell ref="I11:J11"/>
    <mergeCell ref="H23:I23"/>
    <mergeCell ref="B14:C14"/>
    <mergeCell ref="F21:G21"/>
    <mergeCell ref="F15:G15"/>
    <mergeCell ref="B31:D31"/>
    <mergeCell ref="C28:D28"/>
    <mergeCell ref="B16:F16"/>
    <mergeCell ref="B25:D25"/>
    <mergeCell ref="B26:D26"/>
    <mergeCell ref="B17:C17"/>
    <mergeCell ref="F24:G24"/>
    <mergeCell ref="B22:D22"/>
    <mergeCell ref="F22:G22"/>
    <mergeCell ref="B23:D23"/>
    <mergeCell ref="F32:G32"/>
    <mergeCell ref="F28:G28"/>
    <mergeCell ref="F30:G30"/>
    <mergeCell ref="H24:I24"/>
    <mergeCell ref="H25:I25"/>
    <mergeCell ref="F25:G25"/>
    <mergeCell ref="F27:G27"/>
    <mergeCell ref="H26:I26"/>
    <mergeCell ref="F26:G26"/>
  </mergeCells>
  <dataValidations count="6">
    <dataValidation type="list" allowBlank="1" showInputMessage="1" showErrorMessage="1" prompt="seçiniz" sqref="B28:B29">
      <formula1>"EVET,HAYIR"</formula1>
    </dataValidation>
    <dataValidation type="list" allowBlank="1" showInputMessage="1" showErrorMessage="1" sqref="B11">
      <formula1>"İL,İLÇE"</formula1>
    </dataValidation>
    <dataValidation type="list" allowBlank="1" showInputMessage="1" showErrorMessage="1" promptTitle="UYARI !!" prompt="LÜTFEN SEÇİNİZ.." errorTitle="AYIP VALLAHİ !!" error="SEÇ DEDİK  HALA YAZMAYA ÇALIŞIYORSUN !!" sqref="I19">
      <formula1>listesıra</formula1>
    </dataValidation>
    <dataValidation type="list" allowBlank="1" showInputMessage="1" showErrorMessage="1" promptTitle="UYARI !!" prompt="LÜTFEN BAĞLI OLDUĞUNUZ GENEL MÜDÜRLÜĞÜ SEÇİNİZ." sqref="B10:G10">
      <formula1>LİSTETUR</formula1>
    </dataValidation>
    <dataValidation type="textLength" allowBlank="1" showInputMessage="1" showErrorMessage="1" errorTitle="uyarı !!" error="Noksan/fazla değer girdiniz." sqref="B16:F16">
      <formula1>26</formula1>
      <formula2>26</formula2>
    </dataValidation>
    <dataValidation type="textLength" allowBlank="1" showInputMessage="1" showErrorMessage="1" errorTitle="uyarı !!" error="Kurum kimlik no 10 rakamlı !!noksan /fazla rakam girdiniz.." sqref="B14:C14">
      <formula1>10</formula1>
      <formula2>10</formula2>
    </dataValidation>
  </dataValidations>
  <printOptions horizontalCentered="1"/>
  <pageMargins left="0.18" right="0.18" top="0.62" bottom="0.984251968503937" header="0.36" footer="0.5118110236220472"/>
  <pageSetup fitToHeight="1" fitToWidth="1"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codeName="Sayfa6">
    <tabColor indexed="15"/>
  </sheetPr>
  <dimension ref="A1:FU42"/>
  <sheetViews>
    <sheetView zoomScale="80" zoomScaleNormal="80" zoomScalePageLayoutView="0" workbookViewId="0" topLeftCell="A1">
      <selection activeCell="A2" sqref="A2"/>
    </sheetView>
  </sheetViews>
  <sheetFormatPr defaultColWidth="9.140625" defaultRowHeight="12.75"/>
  <cols>
    <col min="1" max="1" width="5.421875" style="323" customWidth="1"/>
    <col min="2" max="2" width="15.7109375" style="330" customWidth="1"/>
    <col min="3" max="3" width="31.00390625" style="330" customWidth="1"/>
    <col min="4" max="4" width="32.00390625" style="331" customWidth="1"/>
    <col min="5" max="5" width="15.57421875" style="332" customWidth="1"/>
    <col min="6" max="6" width="20.28125" style="332" customWidth="1"/>
    <col min="7" max="7" width="4.28125" style="333" customWidth="1"/>
    <col min="8" max="8" width="5.28125" style="334" customWidth="1"/>
    <col min="9" max="10" width="10.421875" style="335" customWidth="1"/>
    <col min="11" max="11" width="7.8515625" style="336" customWidth="1"/>
    <col min="12" max="12" width="7.57421875" style="337" customWidth="1"/>
    <col min="13" max="13" width="8.7109375" style="337" customWidth="1"/>
    <col min="14" max="14" width="7.28125" style="335" customWidth="1"/>
    <col min="15" max="15" width="8.57421875" style="335" customWidth="1"/>
    <col min="16" max="16" width="12.140625" style="367" customWidth="1"/>
    <col min="17" max="17" width="11.00390625" style="367" customWidth="1"/>
    <col min="18" max="18" width="11.28125" style="367" customWidth="1"/>
    <col min="19" max="20" width="10.8515625" style="367" customWidth="1"/>
    <col min="21" max="21" width="10.00390625" style="367" customWidth="1"/>
    <col min="22" max="22" width="10.28125" style="367" customWidth="1"/>
    <col min="23" max="23" width="12.421875" style="367" customWidth="1"/>
    <col min="24" max="24" width="7.57421875" style="367" customWidth="1"/>
    <col min="25" max="25" width="8.57421875" style="367" customWidth="1"/>
    <col min="26" max="26" width="9.57421875" style="367" customWidth="1"/>
    <col min="27" max="27" width="11.7109375" style="367" customWidth="1"/>
    <col min="28" max="16384" width="9.140625" style="323" customWidth="1"/>
  </cols>
  <sheetData>
    <row r="1" spans="1:175" s="321" customFormat="1" ht="102" customHeight="1">
      <c r="A1" s="510" t="s">
        <v>372</v>
      </c>
      <c r="B1" s="511" t="s">
        <v>141</v>
      </c>
      <c r="C1" s="511" t="s">
        <v>277</v>
      </c>
      <c r="D1" s="512" t="s">
        <v>142</v>
      </c>
      <c r="E1" s="513" t="s">
        <v>152</v>
      </c>
      <c r="F1" s="512" t="s">
        <v>143</v>
      </c>
      <c r="G1" s="514" t="s">
        <v>184</v>
      </c>
      <c r="H1" s="515" t="s">
        <v>224</v>
      </c>
      <c r="I1" s="516" t="s">
        <v>215</v>
      </c>
      <c r="J1" s="338" t="s">
        <v>368</v>
      </c>
      <c r="K1" s="465" t="s">
        <v>371</v>
      </c>
      <c r="L1" s="538" t="s">
        <v>369</v>
      </c>
      <c r="M1" s="538" t="s">
        <v>371</v>
      </c>
      <c r="N1" s="464" t="s">
        <v>370</v>
      </c>
      <c r="O1" s="466" t="s">
        <v>371</v>
      </c>
      <c r="P1" s="364" t="s">
        <v>206</v>
      </c>
      <c r="Q1" s="364" t="s">
        <v>221</v>
      </c>
      <c r="R1" s="364" t="s">
        <v>228</v>
      </c>
      <c r="S1" s="364" t="s">
        <v>229</v>
      </c>
      <c r="T1" s="467" t="s">
        <v>232</v>
      </c>
      <c r="U1" s="364" t="s">
        <v>200</v>
      </c>
      <c r="V1" s="364" t="s">
        <v>201</v>
      </c>
      <c r="W1" s="364" t="s">
        <v>207</v>
      </c>
      <c r="X1" s="364" t="s">
        <v>238</v>
      </c>
      <c r="Y1" s="364" t="s">
        <v>208</v>
      </c>
      <c r="Z1" s="364" t="s">
        <v>248</v>
      </c>
      <c r="AA1" s="364" t="s">
        <v>209</v>
      </c>
      <c r="AB1" s="320"/>
      <c r="AC1" s="320"/>
      <c r="AD1" s="320"/>
      <c r="AE1" s="320"/>
      <c r="AF1" s="320"/>
      <c r="AG1" s="320"/>
      <c r="AH1" s="320"/>
      <c r="AI1" s="320"/>
      <c r="AJ1" s="320"/>
      <c r="AK1" s="320"/>
      <c r="AL1" s="320"/>
      <c r="AM1" s="320"/>
      <c r="AN1" s="320"/>
      <c r="AO1" s="320"/>
      <c r="AP1" s="320"/>
      <c r="FS1" s="321">
        <v>0</v>
      </c>
    </row>
    <row r="2" spans="1:177" ht="19.5" customHeight="1">
      <c r="A2" s="529">
        <v>1</v>
      </c>
      <c r="B2" s="530">
        <v>12345678901</v>
      </c>
      <c r="C2" s="530" t="s">
        <v>468</v>
      </c>
      <c r="D2" s="531" t="s">
        <v>378</v>
      </c>
      <c r="E2" s="532" t="s">
        <v>137</v>
      </c>
      <c r="F2" s="532" t="s">
        <v>376</v>
      </c>
      <c r="G2" s="533">
        <v>1</v>
      </c>
      <c r="H2" s="534" t="s">
        <v>377</v>
      </c>
      <c r="I2" s="535" t="s">
        <v>386</v>
      </c>
      <c r="J2" s="536" t="s">
        <v>18</v>
      </c>
      <c r="K2" s="536">
        <v>1</v>
      </c>
      <c r="L2" s="533">
        <v>1</v>
      </c>
      <c r="M2" s="533">
        <v>1</v>
      </c>
      <c r="N2" s="535">
        <v>1</v>
      </c>
      <c r="O2" s="535">
        <v>1</v>
      </c>
      <c r="P2" s="365">
        <v>0.079308</v>
      </c>
      <c r="Q2" s="366">
        <v>2134</v>
      </c>
      <c r="R2" s="366">
        <v>500</v>
      </c>
      <c r="S2" s="366">
        <v>250</v>
      </c>
      <c r="T2" s="393">
        <v>169.24</v>
      </c>
      <c r="U2" s="393">
        <v>39.65</v>
      </c>
      <c r="V2" s="393">
        <v>19.83</v>
      </c>
      <c r="W2" s="393">
        <v>228.72000000000003</v>
      </c>
      <c r="X2" s="393">
        <v>0</v>
      </c>
      <c r="Y2" s="393">
        <v>0</v>
      </c>
      <c r="Z2" s="393">
        <v>0</v>
      </c>
      <c r="AA2" s="393">
        <v>228.72000000000003</v>
      </c>
      <c r="AB2" s="322"/>
      <c r="AC2" s="322"/>
      <c r="AD2" s="322"/>
      <c r="AE2" s="322"/>
      <c r="AF2" s="322"/>
      <c r="AG2" s="322"/>
      <c r="AH2" s="322"/>
      <c r="AI2" s="322"/>
      <c r="AJ2" s="322"/>
      <c r="AK2" s="322"/>
      <c r="AL2" s="322"/>
      <c r="AM2" s="322"/>
      <c r="AN2" s="322"/>
      <c r="AO2" s="322"/>
      <c r="AP2" s="322"/>
      <c r="FS2" s="323">
        <v>0</v>
      </c>
      <c r="FT2" s="323">
        <v>0</v>
      </c>
      <c r="FU2" s="323">
        <v>0</v>
      </c>
    </row>
    <row r="3" spans="1:42" ht="19.5" customHeight="1">
      <c r="A3" s="529"/>
      <c r="B3" s="530"/>
      <c r="C3" s="530"/>
      <c r="D3" s="531"/>
      <c r="E3" s="532"/>
      <c r="F3" s="532"/>
      <c r="G3" s="533"/>
      <c r="H3" s="534"/>
      <c r="I3" s="535"/>
      <c r="J3" s="536"/>
      <c r="K3" s="536"/>
      <c r="L3" s="533"/>
      <c r="M3" s="533"/>
      <c r="N3" s="535"/>
      <c r="O3" s="535"/>
      <c r="P3" s="365"/>
      <c r="Q3" s="366"/>
      <c r="R3" s="366"/>
      <c r="S3" s="366"/>
      <c r="T3" s="393"/>
      <c r="U3" s="393"/>
      <c r="V3" s="393"/>
      <c r="W3" s="393"/>
      <c r="X3" s="393"/>
      <c r="Y3" s="393"/>
      <c r="Z3" s="393"/>
      <c r="AA3" s="393"/>
      <c r="AB3" s="322"/>
      <c r="AC3" s="322"/>
      <c r="AD3" s="322"/>
      <c r="AE3" s="322"/>
      <c r="AF3" s="322"/>
      <c r="AG3" s="322"/>
      <c r="AH3" s="322"/>
      <c r="AI3" s="322"/>
      <c r="AJ3" s="322"/>
      <c r="AK3" s="322"/>
      <c r="AL3" s="322"/>
      <c r="AM3" s="322"/>
      <c r="AN3" s="322"/>
      <c r="AO3" s="322"/>
      <c r="AP3" s="322"/>
    </row>
    <row r="4" spans="1:42" ht="19.5" customHeight="1">
      <c r="A4" s="529"/>
      <c r="B4" s="530"/>
      <c r="C4" s="530"/>
      <c r="D4" s="531"/>
      <c r="E4" s="532"/>
      <c r="F4" s="532"/>
      <c r="G4" s="533"/>
      <c r="H4" s="534"/>
      <c r="I4" s="535"/>
      <c r="J4" s="536"/>
      <c r="K4" s="536"/>
      <c r="L4" s="533"/>
      <c r="M4" s="533"/>
      <c r="N4" s="535"/>
      <c r="O4" s="535"/>
      <c r="P4" s="365"/>
      <c r="Q4" s="366"/>
      <c r="R4" s="366"/>
      <c r="S4" s="366"/>
      <c r="T4" s="393"/>
      <c r="U4" s="393"/>
      <c r="V4" s="393"/>
      <c r="W4" s="393"/>
      <c r="X4" s="393"/>
      <c r="Y4" s="393"/>
      <c r="Z4" s="393"/>
      <c r="AA4" s="393"/>
      <c r="AB4" s="322"/>
      <c r="AC4" s="322"/>
      <c r="AD4" s="322"/>
      <c r="AE4" s="322"/>
      <c r="AF4" s="322"/>
      <c r="AG4" s="322"/>
      <c r="AH4" s="322"/>
      <c r="AI4" s="322"/>
      <c r="AJ4" s="322"/>
      <c r="AK4" s="322"/>
      <c r="AL4" s="322"/>
      <c r="AM4" s="322"/>
      <c r="AN4" s="322"/>
      <c r="AO4" s="322"/>
      <c r="AP4" s="322"/>
    </row>
    <row r="5" spans="1:42" ht="19.5" customHeight="1">
      <c r="A5" s="529"/>
      <c r="B5" s="530"/>
      <c r="C5" s="530"/>
      <c r="D5" s="531"/>
      <c r="E5" s="532"/>
      <c r="F5" s="532"/>
      <c r="G5" s="533"/>
      <c r="H5" s="534"/>
      <c r="I5" s="535"/>
      <c r="J5" s="536"/>
      <c r="K5" s="536"/>
      <c r="L5" s="533"/>
      <c r="M5" s="533"/>
      <c r="N5" s="535"/>
      <c r="O5" s="535"/>
      <c r="P5" s="365"/>
      <c r="Q5" s="366"/>
      <c r="R5" s="366"/>
      <c r="S5" s="366"/>
      <c r="T5" s="393"/>
      <c r="U5" s="393"/>
      <c r="V5" s="393"/>
      <c r="W5" s="393"/>
      <c r="X5" s="393"/>
      <c r="Y5" s="393"/>
      <c r="Z5" s="393"/>
      <c r="AA5" s="393"/>
      <c r="AB5" s="322"/>
      <c r="AC5" s="322"/>
      <c r="AD5" s="322"/>
      <c r="AE5" s="322"/>
      <c r="AF5" s="322"/>
      <c r="AG5" s="322"/>
      <c r="AH5" s="322"/>
      <c r="AI5" s="322"/>
      <c r="AJ5" s="322"/>
      <c r="AK5" s="322"/>
      <c r="AL5" s="322"/>
      <c r="AM5" s="322"/>
      <c r="AN5" s="322"/>
      <c r="AO5" s="322"/>
      <c r="AP5" s="322"/>
    </row>
    <row r="6" spans="1:42" ht="19.5" customHeight="1">
      <c r="A6" s="529"/>
      <c r="B6" s="530"/>
      <c r="C6" s="530"/>
      <c r="D6" s="531"/>
      <c r="E6" s="532"/>
      <c r="F6" s="532"/>
      <c r="G6" s="533"/>
      <c r="H6" s="534"/>
      <c r="I6" s="535"/>
      <c r="J6" s="536"/>
      <c r="K6" s="536"/>
      <c r="L6" s="533"/>
      <c r="M6" s="533"/>
      <c r="N6" s="535"/>
      <c r="O6" s="535"/>
      <c r="P6" s="365"/>
      <c r="Q6" s="366"/>
      <c r="R6" s="366"/>
      <c r="S6" s="366"/>
      <c r="T6" s="393"/>
      <c r="U6" s="393"/>
      <c r="V6" s="393"/>
      <c r="W6" s="393"/>
      <c r="X6" s="393"/>
      <c r="Y6" s="393"/>
      <c r="Z6" s="393"/>
      <c r="AA6" s="393"/>
      <c r="AB6" s="322"/>
      <c r="AC6" s="322"/>
      <c r="AD6" s="322"/>
      <c r="AE6" s="322"/>
      <c r="AF6" s="322"/>
      <c r="AG6" s="322"/>
      <c r="AH6" s="322"/>
      <c r="AI6" s="322"/>
      <c r="AJ6" s="322"/>
      <c r="AK6" s="322"/>
      <c r="AL6" s="322"/>
      <c r="AM6" s="322"/>
      <c r="AN6" s="322"/>
      <c r="AO6" s="322"/>
      <c r="AP6" s="322"/>
    </row>
    <row r="7" spans="1:42" ht="19.5" customHeight="1">
      <c r="A7" s="529"/>
      <c r="B7" s="530"/>
      <c r="C7" s="530"/>
      <c r="D7" s="531"/>
      <c r="E7" s="532"/>
      <c r="F7" s="532"/>
      <c r="G7" s="533"/>
      <c r="H7" s="534"/>
      <c r="I7" s="535"/>
      <c r="J7" s="536"/>
      <c r="K7" s="536"/>
      <c r="L7" s="533"/>
      <c r="M7" s="533"/>
      <c r="N7" s="535"/>
      <c r="O7" s="535"/>
      <c r="P7" s="365"/>
      <c r="Q7" s="366"/>
      <c r="R7" s="366"/>
      <c r="S7" s="366"/>
      <c r="T7" s="393"/>
      <c r="U7" s="393"/>
      <c r="V7" s="393"/>
      <c r="W7" s="393"/>
      <c r="X7" s="393"/>
      <c r="Y7" s="393"/>
      <c r="Z7" s="393"/>
      <c r="AA7" s="393"/>
      <c r="AB7" s="322"/>
      <c r="AC7" s="322"/>
      <c r="AD7" s="322"/>
      <c r="AE7" s="322"/>
      <c r="AF7" s="322"/>
      <c r="AG7" s="322"/>
      <c r="AH7" s="322"/>
      <c r="AI7" s="322"/>
      <c r="AJ7" s="322"/>
      <c r="AK7" s="322"/>
      <c r="AL7" s="322"/>
      <c r="AM7" s="322"/>
      <c r="AN7" s="322"/>
      <c r="AO7" s="322"/>
      <c r="AP7" s="322"/>
    </row>
    <row r="8" spans="1:42" ht="19.5" customHeight="1">
      <c r="A8" s="529"/>
      <c r="B8" s="530"/>
      <c r="C8" s="530"/>
      <c r="D8" s="531"/>
      <c r="E8" s="532"/>
      <c r="F8" s="532"/>
      <c r="G8" s="533"/>
      <c r="H8" s="534"/>
      <c r="I8" s="535"/>
      <c r="J8" s="536"/>
      <c r="K8" s="536"/>
      <c r="L8" s="533"/>
      <c r="M8" s="533"/>
      <c r="N8" s="535"/>
      <c r="O8" s="535"/>
      <c r="P8" s="365"/>
      <c r="Q8" s="366"/>
      <c r="R8" s="366"/>
      <c r="S8" s="366"/>
      <c r="T8" s="393"/>
      <c r="U8" s="393"/>
      <c r="V8" s="393"/>
      <c r="W8" s="393"/>
      <c r="X8" s="393"/>
      <c r="Y8" s="393"/>
      <c r="Z8" s="393"/>
      <c r="AA8" s="393"/>
      <c r="AB8" s="322"/>
      <c r="AC8" s="322"/>
      <c r="AD8" s="322"/>
      <c r="AE8" s="322"/>
      <c r="AF8" s="322"/>
      <c r="AG8" s="322"/>
      <c r="AH8" s="322"/>
      <c r="AI8" s="322"/>
      <c r="AJ8" s="322"/>
      <c r="AK8" s="322"/>
      <c r="AL8" s="322"/>
      <c r="AM8" s="322"/>
      <c r="AN8" s="322"/>
      <c r="AO8" s="322"/>
      <c r="AP8" s="322"/>
    </row>
    <row r="9" spans="1:42" ht="19.5" customHeight="1">
      <c r="A9" s="529"/>
      <c r="B9" s="530"/>
      <c r="C9" s="530"/>
      <c r="D9" s="531"/>
      <c r="E9" s="532"/>
      <c r="F9" s="532"/>
      <c r="G9" s="533"/>
      <c r="H9" s="534"/>
      <c r="I9" s="535"/>
      <c r="J9" s="536"/>
      <c r="K9" s="536"/>
      <c r="L9" s="533"/>
      <c r="M9" s="533"/>
      <c r="N9" s="535"/>
      <c r="O9" s="535"/>
      <c r="P9" s="365"/>
      <c r="Q9" s="366"/>
      <c r="R9" s="366"/>
      <c r="S9" s="366"/>
      <c r="T9" s="393"/>
      <c r="U9" s="393"/>
      <c r="V9" s="393"/>
      <c r="W9" s="393"/>
      <c r="X9" s="393"/>
      <c r="Y9" s="393"/>
      <c r="Z9" s="393"/>
      <c r="AA9" s="393"/>
      <c r="AB9" s="322"/>
      <c r="AC9" s="322"/>
      <c r="AD9" s="322"/>
      <c r="AE9" s="322"/>
      <c r="AF9" s="322"/>
      <c r="AG9" s="322"/>
      <c r="AH9" s="322"/>
      <c r="AI9" s="322"/>
      <c r="AJ9" s="322"/>
      <c r="AK9" s="322"/>
      <c r="AL9" s="322"/>
      <c r="AM9" s="322"/>
      <c r="AN9" s="322"/>
      <c r="AO9" s="322"/>
      <c r="AP9" s="322"/>
    </row>
    <row r="10" spans="1:42" ht="19.5" customHeight="1">
      <c r="A10" s="529"/>
      <c r="B10" s="530"/>
      <c r="C10" s="530"/>
      <c r="D10" s="537"/>
      <c r="E10" s="532"/>
      <c r="F10" s="532"/>
      <c r="G10" s="533"/>
      <c r="H10" s="534"/>
      <c r="I10" s="535"/>
      <c r="J10" s="536"/>
      <c r="K10" s="536"/>
      <c r="L10" s="533"/>
      <c r="M10" s="533"/>
      <c r="N10" s="535"/>
      <c r="O10" s="535"/>
      <c r="P10" s="365"/>
      <c r="Q10" s="366"/>
      <c r="R10" s="366"/>
      <c r="S10" s="366"/>
      <c r="T10" s="393"/>
      <c r="U10" s="393"/>
      <c r="V10" s="393"/>
      <c r="W10" s="393"/>
      <c r="X10" s="393"/>
      <c r="Y10" s="393"/>
      <c r="Z10" s="393"/>
      <c r="AA10" s="393"/>
      <c r="AB10" s="322"/>
      <c r="AC10" s="322"/>
      <c r="AD10" s="322"/>
      <c r="AE10" s="322"/>
      <c r="AF10" s="322"/>
      <c r="AG10" s="322"/>
      <c r="AH10" s="322"/>
      <c r="AI10" s="322"/>
      <c r="AJ10" s="322"/>
      <c r="AK10" s="322"/>
      <c r="AL10" s="322"/>
      <c r="AM10" s="322"/>
      <c r="AN10" s="322"/>
      <c r="AO10" s="322"/>
      <c r="AP10" s="322"/>
    </row>
    <row r="11" spans="1:177" ht="19.5" customHeight="1">
      <c r="A11" s="529"/>
      <c r="B11" s="530"/>
      <c r="C11" s="530"/>
      <c r="D11" s="537"/>
      <c r="E11" s="532"/>
      <c r="F11" s="532"/>
      <c r="G11" s="533"/>
      <c r="H11" s="534"/>
      <c r="I11" s="535"/>
      <c r="J11" s="536"/>
      <c r="K11" s="536"/>
      <c r="L11" s="533"/>
      <c r="M11" s="533"/>
      <c r="N11" s="535"/>
      <c r="O11" s="535"/>
      <c r="P11" s="365"/>
      <c r="Q11" s="366"/>
      <c r="R11" s="366"/>
      <c r="S11" s="366"/>
      <c r="T11" s="393"/>
      <c r="U11" s="393"/>
      <c r="V11" s="393"/>
      <c r="W11" s="393"/>
      <c r="X11" s="393"/>
      <c r="Y11" s="393"/>
      <c r="Z11" s="393"/>
      <c r="AA11" s="393"/>
      <c r="AB11" s="322"/>
      <c r="AC11" s="322"/>
      <c r="AD11" s="322"/>
      <c r="AE11" s="322"/>
      <c r="AF11" s="322"/>
      <c r="AG11" s="322"/>
      <c r="AH11" s="322"/>
      <c r="AI11" s="322"/>
      <c r="AJ11" s="322"/>
      <c r="AK11" s="322"/>
      <c r="AL11" s="322"/>
      <c r="AM11" s="322"/>
      <c r="AN11" s="322"/>
      <c r="AO11" s="322"/>
      <c r="AP11" s="322"/>
      <c r="FS11" s="323">
        <v>0</v>
      </c>
      <c r="FT11" s="323">
        <v>0</v>
      </c>
      <c r="FU11" s="323">
        <v>0</v>
      </c>
    </row>
    <row r="12" spans="1:42" ht="12.75">
      <c r="A12" s="322"/>
      <c r="B12" s="324"/>
      <c r="C12" s="324"/>
      <c r="D12" s="325"/>
      <c r="E12" s="326"/>
      <c r="F12" s="326"/>
      <c r="G12" s="327"/>
      <c r="H12" s="328"/>
      <c r="I12" s="329"/>
      <c r="J12" s="328"/>
      <c r="K12" s="329"/>
      <c r="L12" s="329"/>
      <c r="M12" s="329"/>
      <c r="N12" s="328"/>
      <c r="O12" s="328"/>
      <c r="AB12" s="322"/>
      <c r="AC12" s="322"/>
      <c r="AD12" s="322"/>
      <c r="AE12" s="322"/>
      <c r="AF12" s="322"/>
      <c r="AG12" s="322"/>
      <c r="AH12" s="322"/>
      <c r="AI12" s="322"/>
      <c r="AJ12" s="322"/>
      <c r="AK12" s="322"/>
      <c r="AL12" s="322"/>
      <c r="AM12" s="322"/>
      <c r="AN12" s="322"/>
      <c r="AO12" s="322"/>
      <c r="AP12" s="322"/>
    </row>
    <row r="13" spans="1:42" ht="12.75">
      <c r="A13" s="322"/>
      <c r="B13" s="324"/>
      <c r="C13" s="324"/>
      <c r="D13" s="325"/>
      <c r="E13" s="326"/>
      <c r="F13" s="326"/>
      <c r="G13" s="327"/>
      <c r="H13" s="328"/>
      <c r="I13" s="329"/>
      <c r="J13" s="328"/>
      <c r="K13" s="329"/>
      <c r="L13" s="329"/>
      <c r="M13" s="329"/>
      <c r="N13" s="328"/>
      <c r="O13" s="328"/>
      <c r="AB13" s="322"/>
      <c r="AC13" s="322"/>
      <c r="AD13" s="322"/>
      <c r="AE13" s="322"/>
      <c r="AF13" s="322"/>
      <c r="AG13" s="322"/>
      <c r="AH13" s="322"/>
      <c r="AI13" s="322"/>
      <c r="AJ13" s="322"/>
      <c r="AK13" s="322"/>
      <c r="AL13" s="322"/>
      <c r="AM13" s="322"/>
      <c r="AN13" s="322"/>
      <c r="AO13" s="322"/>
      <c r="AP13" s="322"/>
    </row>
    <row r="14" spans="1:42" ht="12.75">
      <c r="A14" s="322"/>
      <c r="B14" s="324"/>
      <c r="C14" s="324"/>
      <c r="D14" s="325"/>
      <c r="E14" s="326"/>
      <c r="F14" s="326"/>
      <c r="G14" s="327"/>
      <c r="H14" s="328"/>
      <c r="I14" s="329"/>
      <c r="J14" s="328"/>
      <c r="K14" s="329"/>
      <c r="L14" s="329"/>
      <c r="M14" s="329"/>
      <c r="N14" s="328"/>
      <c r="O14" s="328"/>
      <c r="AB14" s="322"/>
      <c r="AC14" s="322"/>
      <c r="AD14" s="322"/>
      <c r="AE14" s="322"/>
      <c r="AF14" s="322"/>
      <c r="AG14" s="322"/>
      <c r="AH14" s="322"/>
      <c r="AI14" s="322"/>
      <c r="AJ14" s="322"/>
      <c r="AK14" s="322"/>
      <c r="AL14" s="322"/>
      <c r="AM14" s="322"/>
      <c r="AN14" s="322"/>
      <c r="AO14" s="322"/>
      <c r="AP14" s="322"/>
    </row>
    <row r="15" spans="1:42" ht="12.75">
      <c r="A15" s="322"/>
      <c r="B15" s="324"/>
      <c r="C15" s="324"/>
      <c r="D15" s="325"/>
      <c r="E15" s="326"/>
      <c r="F15" s="326"/>
      <c r="G15" s="327"/>
      <c r="H15" s="328"/>
      <c r="I15" s="329"/>
      <c r="J15" s="328"/>
      <c r="K15" s="329"/>
      <c r="L15" s="329"/>
      <c r="M15" s="329"/>
      <c r="N15" s="328"/>
      <c r="O15" s="328"/>
      <c r="AB15" s="322"/>
      <c r="AC15" s="322"/>
      <c r="AD15" s="322"/>
      <c r="AE15" s="322"/>
      <c r="AF15" s="322"/>
      <c r="AG15" s="322"/>
      <c r="AH15" s="322"/>
      <c r="AI15" s="322"/>
      <c r="AJ15" s="322"/>
      <c r="AK15" s="322"/>
      <c r="AL15" s="322"/>
      <c r="AM15" s="322"/>
      <c r="AN15" s="322"/>
      <c r="AO15" s="322"/>
      <c r="AP15" s="322"/>
    </row>
    <row r="16" spans="1:42" ht="12.75">
      <c r="A16" s="322"/>
      <c r="B16" s="324"/>
      <c r="C16" s="324"/>
      <c r="D16" s="325"/>
      <c r="E16" s="326"/>
      <c r="F16" s="326"/>
      <c r="G16" s="327"/>
      <c r="H16" s="328"/>
      <c r="I16" s="329"/>
      <c r="J16" s="328"/>
      <c r="K16" s="329"/>
      <c r="L16" s="329"/>
      <c r="M16" s="329"/>
      <c r="N16" s="328"/>
      <c r="O16" s="328"/>
      <c r="AB16" s="322"/>
      <c r="AC16" s="322"/>
      <c r="AD16" s="322"/>
      <c r="AE16" s="322"/>
      <c r="AF16" s="322"/>
      <c r="AG16" s="322"/>
      <c r="AH16" s="322"/>
      <c r="AI16" s="322"/>
      <c r="AJ16" s="322"/>
      <c r="AK16" s="322"/>
      <c r="AL16" s="322"/>
      <c r="AM16" s="322"/>
      <c r="AN16" s="322"/>
      <c r="AO16" s="322"/>
      <c r="AP16" s="322"/>
    </row>
    <row r="17" spans="1:42" ht="12.75">
      <c r="A17" s="322"/>
      <c r="B17" s="324"/>
      <c r="C17" s="324"/>
      <c r="D17" s="325"/>
      <c r="E17" s="326"/>
      <c r="F17" s="326"/>
      <c r="G17" s="327"/>
      <c r="H17" s="328"/>
      <c r="I17" s="329"/>
      <c r="J17" s="328"/>
      <c r="K17" s="329"/>
      <c r="L17" s="329"/>
      <c r="M17" s="329"/>
      <c r="N17" s="328"/>
      <c r="O17" s="328"/>
      <c r="AB17" s="322"/>
      <c r="AC17" s="322"/>
      <c r="AD17" s="322"/>
      <c r="AE17" s="322"/>
      <c r="AF17" s="322"/>
      <c r="AG17" s="322"/>
      <c r="AH17" s="322"/>
      <c r="AI17" s="322"/>
      <c r="AJ17" s="322"/>
      <c r="AK17" s="322"/>
      <c r="AL17" s="322"/>
      <c r="AM17" s="322"/>
      <c r="AN17" s="322"/>
      <c r="AO17" s="322"/>
      <c r="AP17" s="322"/>
    </row>
    <row r="18" spans="1:42" ht="12.75">
      <c r="A18" s="322"/>
      <c r="B18" s="324"/>
      <c r="C18" s="324"/>
      <c r="D18" s="325"/>
      <c r="E18" s="326"/>
      <c r="F18" s="326"/>
      <c r="G18" s="327"/>
      <c r="H18" s="328"/>
      <c r="I18" s="329"/>
      <c r="J18" s="328"/>
      <c r="K18" s="329"/>
      <c r="L18" s="329"/>
      <c r="M18" s="329"/>
      <c r="N18" s="328"/>
      <c r="O18" s="328"/>
      <c r="AB18" s="322"/>
      <c r="AC18" s="322"/>
      <c r="AD18" s="322"/>
      <c r="AE18" s="322"/>
      <c r="AF18" s="322"/>
      <c r="AG18" s="322"/>
      <c r="AH18" s="322"/>
      <c r="AI18" s="322"/>
      <c r="AJ18" s="322"/>
      <c r="AK18" s="322"/>
      <c r="AL18" s="322"/>
      <c r="AM18" s="322"/>
      <c r="AN18" s="322"/>
      <c r="AO18" s="322"/>
      <c r="AP18" s="322"/>
    </row>
    <row r="19" spans="1:42" ht="12.75">
      <c r="A19" s="322"/>
      <c r="B19" s="324"/>
      <c r="C19" s="324"/>
      <c r="D19" s="325"/>
      <c r="E19" s="326"/>
      <c r="F19" s="326"/>
      <c r="G19" s="327"/>
      <c r="H19" s="328"/>
      <c r="I19" s="329"/>
      <c r="J19" s="328"/>
      <c r="K19" s="329"/>
      <c r="L19" s="329"/>
      <c r="M19" s="329"/>
      <c r="N19" s="328"/>
      <c r="O19" s="328"/>
      <c r="AB19" s="322"/>
      <c r="AC19" s="322"/>
      <c r="AD19" s="322"/>
      <c r="AE19" s="322"/>
      <c r="AF19" s="322"/>
      <c r="AG19" s="322"/>
      <c r="AH19" s="322"/>
      <c r="AI19" s="322"/>
      <c r="AJ19" s="322"/>
      <c r="AK19" s="322"/>
      <c r="AL19" s="322"/>
      <c r="AM19" s="322"/>
      <c r="AN19" s="322"/>
      <c r="AO19" s="322"/>
      <c r="AP19" s="322"/>
    </row>
    <row r="20" spans="1:42" ht="12.75">
      <c r="A20" s="322"/>
      <c r="B20" s="324"/>
      <c r="C20" s="324"/>
      <c r="D20" s="325"/>
      <c r="E20" s="326"/>
      <c r="F20" s="326"/>
      <c r="G20" s="327"/>
      <c r="H20" s="328"/>
      <c r="I20" s="329"/>
      <c r="J20" s="328"/>
      <c r="K20" s="329"/>
      <c r="L20" s="329"/>
      <c r="M20" s="329"/>
      <c r="N20" s="328"/>
      <c r="O20" s="328"/>
      <c r="AB20" s="322"/>
      <c r="AC20" s="322"/>
      <c r="AD20" s="322"/>
      <c r="AE20" s="322"/>
      <c r="AF20" s="322"/>
      <c r="AG20" s="322"/>
      <c r="AH20" s="322"/>
      <c r="AI20" s="322"/>
      <c r="AJ20" s="322"/>
      <c r="AK20" s="322"/>
      <c r="AL20" s="322"/>
      <c r="AM20" s="322"/>
      <c r="AN20" s="322"/>
      <c r="AO20" s="322"/>
      <c r="AP20" s="322"/>
    </row>
    <row r="21" spans="1:42" ht="12.75">
      <c r="A21" s="322"/>
      <c r="B21" s="324"/>
      <c r="C21" s="324"/>
      <c r="D21" s="325"/>
      <c r="E21" s="326"/>
      <c r="F21" s="326"/>
      <c r="G21" s="327"/>
      <c r="H21" s="328"/>
      <c r="I21" s="329"/>
      <c r="J21" s="328"/>
      <c r="K21" s="329"/>
      <c r="L21" s="329"/>
      <c r="M21" s="329"/>
      <c r="N21" s="328"/>
      <c r="O21" s="328"/>
      <c r="AB21" s="322"/>
      <c r="AC21" s="322"/>
      <c r="AD21" s="322"/>
      <c r="AE21" s="322"/>
      <c r="AF21" s="322"/>
      <c r="AG21" s="322"/>
      <c r="AH21" s="322"/>
      <c r="AI21" s="322"/>
      <c r="AJ21" s="322"/>
      <c r="AK21" s="322"/>
      <c r="AL21" s="322"/>
      <c r="AM21" s="322"/>
      <c r="AN21" s="322"/>
      <c r="AO21" s="322"/>
      <c r="AP21" s="322"/>
    </row>
    <row r="22" spans="1:42" ht="12.75">
      <c r="A22" s="322"/>
      <c r="B22" s="324"/>
      <c r="C22" s="324"/>
      <c r="D22" s="325"/>
      <c r="E22" s="326"/>
      <c r="F22" s="326"/>
      <c r="G22" s="327"/>
      <c r="H22" s="328"/>
      <c r="I22" s="329"/>
      <c r="J22" s="328"/>
      <c r="K22" s="329"/>
      <c r="L22" s="329"/>
      <c r="M22" s="329"/>
      <c r="N22" s="328"/>
      <c r="O22" s="328"/>
      <c r="AB22" s="322"/>
      <c r="AC22" s="322"/>
      <c r="AD22" s="322"/>
      <c r="AE22" s="322"/>
      <c r="AF22" s="322"/>
      <c r="AG22" s="322"/>
      <c r="AH22" s="322"/>
      <c r="AI22" s="322"/>
      <c r="AJ22" s="322"/>
      <c r="AK22" s="322"/>
      <c r="AL22" s="322"/>
      <c r="AM22" s="322"/>
      <c r="AN22" s="322"/>
      <c r="AO22" s="322"/>
      <c r="AP22" s="322"/>
    </row>
    <row r="23" spans="1:42" ht="12.75">
      <c r="A23" s="322"/>
      <c r="B23" s="324"/>
      <c r="C23" s="324"/>
      <c r="D23" s="325"/>
      <c r="E23" s="326"/>
      <c r="F23" s="326"/>
      <c r="G23" s="327"/>
      <c r="H23" s="328"/>
      <c r="I23" s="329"/>
      <c r="J23" s="328"/>
      <c r="K23" s="329"/>
      <c r="L23" s="329"/>
      <c r="M23" s="329"/>
      <c r="N23" s="328"/>
      <c r="O23" s="328"/>
      <c r="AB23" s="322"/>
      <c r="AC23" s="322"/>
      <c r="AD23" s="322"/>
      <c r="AE23" s="322"/>
      <c r="AF23" s="322"/>
      <c r="AG23" s="322"/>
      <c r="AH23" s="322"/>
      <c r="AI23" s="322"/>
      <c r="AJ23" s="322"/>
      <c r="AK23" s="322"/>
      <c r="AL23" s="322"/>
      <c r="AM23" s="322"/>
      <c r="AN23" s="322"/>
      <c r="AO23" s="322"/>
      <c r="AP23" s="322"/>
    </row>
    <row r="24" spans="1:42" ht="12.75">
      <c r="A24" s="322"/>
      <c r="B24" s="324"/>
      <c r="C24" s="324"/>
      <c r="D24" s="325"/>
      <c r="E24" s="326"/>
      <c r="F24" s="326"/>
      <c r="G24" s="327"/>
      <c r="H24" s="328"/>
      <c r="I24" s="329"/>
      <c r="J24" s="328"/>
      <c r="K24" s="329"/>
      <c r="L24" s="329"/>
      <c r="M24" s="329"/>
      <c r="N24" s="328"/>
      <c r="O24" s="328"/>
      <c r="AB24" s="322"/>
      <c r="AC24" s="322"/>
      <c r="AD24" s="322"/>
      <c r="AE24" s="322"/>
      <c r="AF24" s="322"/>
      <c r="AG24" s="322"/>
      <c r="AH24" s="322"/>
      <c r="AI24" s="322"/>
      <c r="AJ24" s="322"/>
      <c r="AK24" s="322"/>
      <c r="AL24" s="322"/>
      <c r="AM24" s="322"/>
      <c r="AN24" s="322"/>
      <c r="AO24" s="322"/>
      <c r="AP24" s="322"/>
    </row>
    <row r="25" spans="1:42" ht="12.75">
      <c r="A25" s="322"/>
      <c r="B25" s="324"/>
      <c r="C25" s="324"/>
      <c r="D25" s="325"/>
      <c r="E25" s="326"/>
      <c r="F25" s="326"/>
      <c r="G25" s="327"/>
      <c r="H25" s="328"/>
      <c r="I25" s="329"/>
      <c r="J25" s="328"/>
      <c r="K25" s="329"/>
      <c r="L25" s="329"/>
      <c r="M25" s="329"/>
      <c r="N25" s="328"/>
      <c r="O25" s="328"/>
      <c r="AB25" s="322"/>
      <c r="AC25" s="322"/>
      <c r="AD25" s="322"/>
      <c r="AE25" s="322"/>
      <c r="AF25" s="322"/>
      <c r="AG25" s="322"/>
      <c r="AH25" s="322"/>
      <c r="AI25" s="322"/>
      <c r="AJ25" s="322"/>
      <c r="AK25" s="322"/>
      <c r="AL25" s="322"/>
      <c r="AM25" s="322"/>
      <c r="AN25" s="322"/>
      <c r="AO25" s="322"/>
      <c r="AP25" s="322"/>
    </row>
    <row r="26" spans="1:42" ht="12.75">
      <c r="A26" s="322"/>
      <c r="B26" s="324"/>
      <c r="C26" s="324"/>
      <c r="D26" s="325"/>
      <c r="E26" s="326"/>
      <c r="F26" s="326"/>
      <c r="G26" s="327"/>
      <c r="H26" s="328"/>
      <c r="I26" s="329"/>
      <c r="J26" s="328"/>
      <c r="K26" s="329"/>
      <c r="L26" s="329"/>
      <c r="M26" s="329"/>
      <c r="N26" s="328"/>
      <c r="O26" s="328"/>
      <c r="AB26" s="322"/>
      <c r="AC26" s="322"/>
      <c r="AD26" s="322"/>
      <c r="AE26" s="322"/>
      <c r="AF26" s="322"/>
      <c r="AG26" s="322"/>
      <c r="AH26" s="322"/>
      <c r="AI26" s="322"/>
      <c r="AJ26" s="322"/>
      <c r="AK26" s="322"/>
      <c r="AL26" s="322"/>
      <c r="AM26" s="322"/>
      <c r="AN26" s="322"/>
      <c r="AO26" s="322"/>
      <c r="AP26" s="322"/>
    </row>
    <row r="27" spans="1:42" ht="12.75">
      <c r="A27" s="322"/>
      <c r="B27" s="324"/>
      <c r="C27" s="324"/>
      <c r="D27" s="325"/>
      <c r="E27" s="326"/>
      <c r="F27" s="326"/>
      <c r="G27" s="327"/>
      <c r="H27" s="328"/>
      <c r="I27" s="329"/>
      <c r="J27" s="328"/>
      <c r="K27" s="329"/>
      <c r="L27" s="329"/>
      <c r="M27" s="329"/>
      <c r="N27" s="328"/>
      <c r="O27" s="328"/>
      <c r="AB27" s="322"/>
      <c r="AC27" s="322"/>
      <c r="AD27" s="322"/>
      <c r="AE27" s="322"/>
      <c r="AF27" s="322"/>
      <c r="AG27" s="322"/>
      <c r="AH27" s="322"/>
      <c r="AI27" s="322"/>
      <c r="AJ27" s="322"/>
      <c r="AK27" s="322"/>
      <c r="AL27" s="322"/>
      <c r="AM27" s="322"/>
      <c r="AN27" s="322"/>
      <c r="AO27" s="322"/>
      <c r="AP27" s="322"/>
    </row>
    <row r="28" spans="1:42" ht="12.75">
      <c r="A28" s="322"/>
      <c r="B28" s="324"/>
      <c r="C28" s="324"/>
      <c r="D28" s="325"/>
      <c r="E28" s="326"/>
      <c r="F28" s="326"/>
      <c r="G28" s="327"/>
      <c r="H28" s="328"/>
      <c r="I28" s="329"/>
      <c r="J28" s="328"/>
      <c r="K28" s="329"/>
      <c r="L28" s="329"/>
      <c r="M28" s="329"/>
      <c r="N28" s="328"/>
      <c r="O28" s="328"/>
      <c r="AB28" s="322"/>
      <c r="AC28" s="322"/>
      <c r="AD28" s="322"/>
      <c r="AE28" s="322"/>
      <c r="AF28" s="322"/>
      <c r="AG28" s="322"/>
      <c r="AH28" s="322"/>
      <c r="AI28" s="322"/>
      <c r="AJ28" s="322"/>
      <c r="AK28" s="322"/>
      <c r="AL28" s="322"/>
      <c r="AM28" s="322"/>
      <c r="AN28" s="322"/>
      <c r="AO28" s="322"/>
      <c r="AP28" s="322"/>
    </row>
    <row r="29" spans="1:42" ht="12.75">
      <c r="A29" s="322"/>
      <c r="B29" s="324"/>
      <c r="C29" s="324"/>
      <c r="D29" s="325"/>
      <c r="E29" s="326"/>
      <c r="F29" s="326"/>
      <c r="G29" s="327"/>
      <c r="H29" s="328"/>
      <c r="I29" s="329"/>
      <c r="J29" s="328"/>
      <c r="K29" s="329"/>
      <c r="L29" s="329"/>
      <c r="M29" s="329"/>
      <c r="N29" s="328"/>
      <c r="O29" s="328"/>
      <c r="AB29" s="322"/>
      <c r="AC29" s="322"/>
      <c r="AD29" s="322"/>
      <c r="AE29" s="322"/>
      <c r="AF29" s="322"/>
      <c r="AG29" s="322"/>
      <c r="AH29" s="322"/>
      <c r="AI29" s="322"/>
      <c r="AJ29" s="322"/>
      <c r="AK29" s="322"/>
      <c r="AL29" s="322"/>
      <c r="AM29" s="322"/>
      <c r="AN29" s="322"/>
      <c r="AO29" s="322"/>
      <c r="AP29" s="322"/>
    </row>
    <row r="30" spans="1:42" ht="12.75">
      <c r="A30" s="322"/>
      <c r="B30" s="324"/>
      <c r="C30" s="324"/>
      <c r="D30" s="325"/>
      <c r="E30" s="326"/>
      <c r="F30" s="326"/>
      <c r="G30" s="327"/>
      <c r="H30" s="328"/>
      <c r="I30" s="329"/>
      <c r="J30" s="328"/>
      <c r="K30" s="329"/>
      <c r="L30" s="329"/>
      <c r="M30" s="329"/>
      <c r="N30" s="328"/>
      <c r="O30" s="328"/>
      <c r="AB30" s="322"/>
      <c r="AC30" s="322"/>
      <c r="AD30" s="322"/>
      <c r="AE30" s="322"/>
      <c r="AF30" s="322"/>
      <c r="AG30" s="322"/>
      <c r="AH30" s="322"/>
      <c r="AI30" s="322"/>
      <c r="AJ30" s="322"/>
      <c r="AK30" s="322"/>
      <c r="AL30" s="322"/>
      <c r="AM30" s="322"/>
      <c r="AN30" s="322"/>
      <c r="AO30" s="322"/>
      <c r="AP30" s="322"/>
    </row>
    <row r="31" spans="1:42" ht="12.75">
      <c r="A31" s="322"/>
      <c r="B31" s="324"/>
      <c r="C31" s="324"/>
      <c r="D31" s="325"/>
      <c r="E31" s="326"/>
      <c r="F31" s="326"/>
      <c r="G31" s="327"/>
      <c r="H31" s="328"/>
      <c r="I31" s="329"/>
      <c r="J31" s="328"/>
      <c r="K31" s="329"/>
      <c r="L31" s="329"/>
      <c r="M31" s="329"/>
      <c r="N31" s="328"/>
      <c r="O31" s="328"/>
      <c r="AB31" s="322"/>
      <c r="AC31" s="322"/>
      <c r="AD31" s="322"/>
      <c r="AE31" s="322"/>
      <c r="AF31" s="322"/>
      <c r="AG31" s="322"/>
      <c r="AH31" s="322"/>
      <c r="AI31" s="322"/>
      <c r="AJ31" s="322"/>
      <c r="AK31" s="322"/>
      <c r="AL31" s="322"/>
      <c r="AM31" s="322"/>
      <c r="AN31" s="322"/>
      <c r="AO31" s="322"/>
      <c r="AP31" s="322"/>
    </row>
    <row r="32" spans="1:42" ht="12.75">
      <c r="A32" s="322"/>
      <c r="B32" s="324"/>
      <c r="C32" s="324"/>
      <c r="D32" s="325"/>
      <c r="E32" s="326"/>
      <c r="F32" s="326"/>
      <c r="G32" s="327"/>
      <c r="H32" s="328"/>
      <c r="I32" s="329"/>
      <c r="J32" s="328"/>
      <c r="K32" s="329"/>
      <c r="L32" s="329"/>
      <c r="M32" s="329"/>
      <c r="N32" s="328"/>
      <c r="O32" s="328"/>
      <c r="AB32" s="322"/>
      <c r="AC32" s="322"/>
      <c r="AD32" s="322"/>
      <c r="AE32" s="322"/>
      <c r="AF32" s="322"/>
      <c r="AG32" s="322"/>
      <c r="AH32" s="322"/>
      <c r="AI32" s="322"/>
      <c r="AJ32" s="322"/>
      <c r="AK32" s="322"/>
      <c r="AL32" s="322"/>
      <c r="AM32" s="322"/>
      <c r="AN32" s="322"/>
      <c r="AO32" s="322"/>
      <c r="AP32" s="322"/>
    </row>
    <row r="33" spans="1:42" ht="12.75">
      <c r="A33" s="322"/>
      <c r="B33" s="324"/>
      <c r="C33" s="324"/>
      <c r="D33" s="325"/>
      <c r="E33" s="326"/>
      <c r="F33" s="326"/>
      <c r="G33" s="327"/>
      <c r="H33" s="328"/>
      <c r="I33" s="329"/>
      <c r="J33" s="328"/>
      <c r="K33" s="329"/>
      <c r="L33" s="329"/>
      <c r="M33" s="329"/>
      <c r="N33" s="328"/>
      <c r="O33" s="328"/>
      <c r="AB33" s="322"/>
      <c r="AC33" s="322"/>
      <c r="AD33" s="322"/>
      <c r="AE33" s="322"/>
      <c r="AF33" s="322"/>
      <c r="AG33" s="322"/>
      <c r="AH33" s="322"/>
      <c r="AI33" s="322"/>
      <c r="AJ33" s="322"/>
      <c r="AK33" s="322"/>
      <c r="AL33" s="322"/>
      <c r="AM33" s="322"/>
      <c r="AN33" s="322"/>
      <c r="AO33" s="322"/>
      <c r="AP33" s="322"/>
    </row>
    <row r="34" spans="1:42" ht="12.75">
      <c r="A34" s="322"/>
      <c r="B34" s="324"/>
      <c r="C34" s="324"/>
      <c r="D34" s="325"/>
      <c r="E34" s="326"/>
      <c r="F34" s="326"/>
      <c r="G34" s="327"/>
      <c r="H34" s="328"/>
      <c r="I34" s="329"/>
      <c r="J34" s="328"/>
      <c r="K34" s="329"/>
      <c r="L34" s="329"/>
      <c r="M34" s="329"/>
      <c r="N34" s="328"/>
      <c r="O34" s="328"/>
      <c r="AB34" s="322"/>
      <c r="AC34" s="322"/>
      <c r="AD34" s="322"/>
      <c r="AE34" s="322"/>
      <c r="AF34" s="322"/>
      <c r="AG34" s="322"/>
      <c r="AH34" s="322"/>
      <c r="AI34" s="322"/>
      <c r="AJ34" s="322"/>
      <c r="AK34" s="322"/>
      <c r="AL34" s="322"/>
      <c r="AM34" s="322"/>
      <c r="AN34" s="322"/>
      <c r="AO34" s="322"/>
      <c r="AP34" s="322"/>
    </row>
    <row r="35" spans="1:42" ht="12.75">
      <c r="A35" s="322"/>
      <c r="B35" s="324"/>
      <c r="C35" s="324"/>
      <c r="D35" s="325"/>
      <c r="E35" s="326"/>
      <c r="F35" s="326"/>
      <c r="G35" s="327"/>
      <c r="H35" s="328"/>
      <c r="I35" s="329"/>
      <c r="J35" s="328"/>
      <c r="K35" s="329"/>
      <c r="L35" s="329"/>
      <c r="M35" s="329"/>
      <c r="N35" s="328"/>
      <c r="O35" s="328"/>
      <c r="AB35" s="322"/>
      <c r="AC35" s="322"/>
      <c r="AD35" s="322"/>
      <c r="AE35" s="322"/>
      <c r="AF35" s="322"/>
      <c r="AG35" s="322"/>
      <c r="AH35" s="322"/>
      <c r="AI35" s="322"/>
      <c r="AJ35" s="322"/>
      <c r="AK35" s="322"/>
      <c r="AL35" s="322"/>
      <c r="AM35" s="322"/>
      <c r="AN35" s="322"/>
      <c r="AO35" s="322"/>
      <c r="AP35" s="322"/>
    </row>
    <row r="36" spans="1:42" ht="12.75">
      <c r="A36" s="322"/>
      <c r="B36" s="324"/>
      <c r="C36" s="324"/>
      <c r="D36" s="325"/>
      <c r="E36" s="326"/>
      <c r="F36" s="326"/>
      <c r="G36" s="327"/>
      <c r="H36" s="328"/>
      <c r="I36" s="329"/>
      <c r="J36" s="328"/>
      <c r="K36" s="329"/>
      <c r="L36" s="329"/>
      <c r="M36" s="329"/>
      <c r="N36" s="328"/>
      <c r="O36" s="328"/>
      <c r="AB36" s="322"/>
      <c r="AC36" s="322"/>
      <c r="AD36" s="322"/>
      <c r="AE36" s="322"/>
      <c r="AF36" s="322"/>
      <c r="AG36" s="322"/>
      <c r="AH36" s="322"/>
      <c r="AI36" s="322"/>
      <c r="AJ36" s="322"/>
      <c r="AK36" s="322"/>
      <c r="AL36" s="322"/>
      <c r="AM36" s="322"/>
      <c r="AN36" s="322"/>
      <c r="AO36" s="322"/>
      <c r="AP36" s="322"/>
    </row>
    <row r="37" spans="1:42" ht="12.75">
      <c r="A37" s="322"/>
      <c r="B37" s="324"/>
      <c r="C37" s="324"/>
      <c r="D37" s="325"/>
      <c r="E37" s="326"/>
      <c r="F37" s="326"/>
      <c r="G37" s="327"/>
      <c r="H37" s="328"/>
      <c r="I37" s="329"/>
      <c r="J37" s="328"/>
      <c r="K37" s="329"/>
      <c r="L37" s="329"/>
      <c r="M37" s="329"/>
      <c r="N37" s="328"/>
      <c r="O37" s="328"/>
      <c r="AB37" s="322"/>
      <c r="AC37" s="322"/>
      <c r="AD37" s="322"/>
      <c r="AE37" s="322"/>
      <c r="AF37" s="322"/>
      <c r="AG37" s="322"/>
      <c r="AH37" s="322"/>
      <c r="AI37" s="322"/>
      <c r="AJ37" s="322"/>
      <c r="AK37" s="322"/>
      <c r="AL37" s="322"/>
      <c r="AM37" s="322"/>
      <c r="AN37" s="322"/>
      <c r="AO37" s="322"/>
      <c r="AP37" s="322"/>
    </row>
    <row r="38" spans="1:42" ht="12.75">
      <c r="A38" s="322"/>
      <c r="B38" s="324"/>
      <c r="C38" s="324"/>
      <c r="D38" s="325"/>
      <c r="E38" s="326"/>
      <c r="F38" s="326"/>
      <c r="G38" s="327"/>
      <c r="H38" s="328"/>
      <c r="I38" s="329"/>
      <c r="J38" s="328"/>
      <c r="K38" s="329"/>
      <c r="L38" s="329"/>
      <c r="M38" s="329"/>
      <c r="N38" s="328"/>
      <c r="O38" s="328"/>
      <c r="AB38" s="322"/>
      <c r="AC38" s="322"/>
      <c r="AD38" s="322"/>
      <c r="AE38" s="322"/>
      <c r="AF38" s="322"/>
      <c r="AG38" s="322"/>
      <c r="AH38" s="322"/>
      <c r="AI38" s="322"/>
      <c r="AJ38" s="322"/>
      <c r="AK38" s="322"/>
      <c r="AL38" s="322"/>
      <c r="AM38" s="322"/>
      <c r="AN38" s="322"/>
      <c r="AO38" s="322"/>
      <c r="AP38" s="322"/>
    </row>
    <row r="39" spans="1:42" ht="12.75">
      <c r="A39" s="322"/>
      <c r="B39" s="324"/>
      <c r="C39" s="324"/>
      <c r="D39" s="325"/>
      <c r="E39" s="326"/>
      <c r="F39" s="326"/>
      <c r="G39" s="327"/>
      <c r="H39" s="328"/>
      <c r="I39" s="329"/>
      <c r="J39" s="328"/>
      <c r="K39" s="329"/>
      <c r="L39" s="329"/>
      <c r="M39" s="329"/>
      <c r="N39" s="328"/>
      <c r="O39" s="328"/>
      <c r="AB39" s="322"/>
      <c r="AC39" s="322"/>
      <c r="AD39" s="322"/>
      <c r="AE39" s="322"/>
      <c r="AF39" s="322"/>
      <c r="AG39" s="322"/>
      <c r="AH39" s="322"/>
      <c r="AI39" s="322"/>
      <c r="AJ39" s="322"/>
      <c r="AK39" s="322"/>
      <c r="AL39" s="322"/>
      <c r="AM39" s="322"/>
      <c r="AN39" s="322"/>
      <c r="AO39" s="322"/>
      <c r="AP39" s="322"/>
    </row>
    <row r="40" spans="1:42" ht="12.75">
      <c r="A40" s="322"/>
      <c r="B40" s="324"/>
      <c r="C40" s="324"/>
      <c r="D40" s="325"/>
      <c r="E40" s="326"/>
      <c r="F40" s="326"/>
      <c r="G40" s="327"/>
      <c r="H40" s="328"/>
      <c r="I40" s="329"/>
      <c r="J40" s="328"/>
      <c r="K40" s="329"/>
      <c r="L40" s="329"/>
      <c r="M40" s="329"/>
      <c r="N40" s="328"/>
      <c r="O40" s="328"/>
      <c r="AB40" s="322"/>
      <c r="AC40" s="322"/>
      <c r="AD40" s="322"/>
      <c r="AE40" s="322"/>
      <c r="AF40" s="322"/>
      <c r="AG40" s="322"/>
      <c r="AH40" s="322"/>
      <c r="AI40" s="322"/>
      <c r="AJ40" s="322"/>
      <c r="AK40" s="322"/>
      <c r="AL40" s="322"/>
      <c r="AM40" s="322"/>
      <c r="AN40" s="322"/>
      <c r="AO40" s="322"/>
      <c r="AP40" s="322"/>
    </row>
    <row r="41" spans="1:42" ht="12.75">
      <c r="A41" s="322"/>
      <c r="B41" s="324"/>
      <c r="C41" s="324"/>
      <c r="D41" s="325"/>
      <c r="E41" s="326"/>
      <c r="F41" s="326"/>
      <c r="G41" s="327"/>
      <c r="H41" s="328"/>
      <c r="I41" s="329"/>
      <c r="J41" s="328"/>
      <c r="K41" s="329"/>
      <c r="L41" s="329"/>
      <c r="M41" s="329"/>
      <c r="N41" s="328"/>
      <c r="O41" s="328"/>
      <c r="AB41" s="322"/>
      <c r="AC41" s="322"/>
      <c r="AD41" s="322"/>
      <c r="AE41" s="322"/>
      <c r="AF41" s="322"/>
      <c r="AG41" s="322"/>
      <c r="AH41" s="322"/>
      <c r="AI41" s="322"/>
      <c r="AJ41" s="322"/>
      <c r="AK41" s="322"/>
      <c r="AL41" s="322"/>
      <c r="AM41" s="322"/>
      <c r="AN41" s="322"/>
      <c r="AO41" s="322"/>
      <c r="AP41" s="322"/>
    </row>
    <row r="42" spans="1:42" ht="12.75">
      <c r="A42" s="322"/>
      <c r="B42" s="324"/>
      <c r="C42" s="324"/>
      <c r="D42" s="325"/>
      <c r="E42" s="326"/>
      <c r="F42" s="326"/>
      <c r="G42" s="327"/>
      <c r="H42" s="328"/>
      <c r="I42" s="329"/>
      <c r="J42" s="328"/>
      <c r="K42" s="329"/>
      <c r="L42" s="329"/>
      <c r="M42" s="329"/>
      <c r="N42" s="328"/>
      <c r="O42" s="328"/>
      <c r="AB42" s="322"/>
      <c r="AC42" s="322"/>
      <c r="AD42" s="322"/>
      <c r="AE42" s="322"/>
      <c r="AF42" s="322"/>
      <c r="AG42" s="322"/>
      <c r="AH42" s="322"/>
      <c r="AI42" s="322"/>
      <c r="AJ42" s="322"/>
      <c r="AK42" s="322"/>
      <c r="AL42" s="322"/>
      <c r="AM42" s="322"/>
      <c r="AN42" s="322"/>
      <c r="AO42" s="322"/>
      <c r="AP42" s="322"/>
    </row>
  </sheetData>
  <sheetProtection formatCells="0" formatColumns="0" formatRows="0" insertColumns="0" insertRows="0" insertHyperlinks="0" deleteColumns="0" deleteRows="0" sort="0" autoFilter="0" pivotTables="0"/>
  <conditionalFormatting sqref="K7:K11 A2:H2 B3:F9">
    <cfRule type="cellIs" priority="1" dxfId="4" operator="equal" stopIfTrue="1">
      <formula>""</formula>
    </cfRule>
  </conditionalFormatting>
  <conditionalFormatting sqref="I2:J11 N2:O11">
    <cfRule type="cellIs" priority="2" dxfId="1" operator="equal" stopIfTrue="1">
      <formula>"EVET"</formula>
    </cfRule>
    <cfRule type="cellIs" priority="3" dxfId="0" operator="equal" stopIfTrue="1">
      <formula>"HAYIR"</formula>
    </cfRule>
  </conditionalFormatting>
  <conditionalFormatting sqref="K2:M11">
    <cfRule type="cellIs" priority="4" dxfId="1" operator="equal" stopIfTrue="1">
      <formula>"HAYIR"</formula>
    </cfRule>
    <cfRule type="cellIs" priority="5" dxfId="0" operator="equal" stopIfTrue="1">
      <formula>"EVET"</formula>
    </cfRule>
  </conditionalFormatting>
  <dataValidations count="5">
    <dataValidation type="list" allowBlank="1" showInputMessage="1" showErrorMessage="1" promptTitle="Uyarı !" prompt="Lütfen dönem seçiniz." errorTitle="UYARI !!" error="EN FAZLA 2 ÇOCUK (BÜYÜK VE/VEYA KÜÇÜK)" sqref="I2:I11">
      <formula1>listedonem</formula1>
    </dataValidation>
    <dataValidation type="list" allowBlank="1" showInputMessage="1" showErrorMessage="1" promptTitle="Uyarı !" prompt="Lütfen seçiniz." sqref="J2:J11">
      <formula1>"EVET,HAYIR"</formula1>
    </dataValidation>
    <dataValidation type="textLength" allowBlank="1" showInputMessage="1" showErrorMessage="1" errorTitle="UYARI !!" error="T.C. KİMLİK NO 11 KARAKTER.NOKSAN/FAZLA RAKAM YAZDINIZ.." sqref="B2:B65536">
      <formula1>11</formula1>
      <formula2>11</formula2>
    </dataValidation>
    <dataValidation type="textLength" allowBlank="1" showInputMessage="1" showErrorMessage="1" errorTitle="UYARI 11" error="IBAN 26 KARAKTERDİR. NOKSAN/FAZLA DEĞER GİRDİNİZ.." sqref="D2:D65536">
      <formula1>26</formula1>
      <formula2>26</formula2>
    </dataValidation>
    <dataValidation allowBlank="1" showInputMessage="1" showErrorMessage="1" sqref="C1:C65536"/>
  </dataValidations>
  <printOptions/>
  <pageMargins left="0.35433070866141736" right="0.35433070866141736" top="0.7874015748031497" bottom="0.7874015748031497" header="0.5118110236220472" footer="0.5118110236220472"/>
  <pageSetup horizontalDpi="300" verticalDpi="3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Okul Müdürü</Manager>
  <Company>75.Yıl Serpil Akdağ Lisesi 66100-Yozgat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Ekdersmatik</dc:title>
  <dc:subject>Ek ders ücreti</dc:subject>
  <dc:creator>Behçet Yayıkçı</dc:creator>
  <cp:keywords>Seraklis</cp:keywords>
  <dc:description>İnsanların hayırlısı insanlara faydalı olandır.</dc:description>
  <cp:lastModifiedBy>ASUS</cp:lastModifiedBy>
  <cp:lastPrinted>2015-01-24T21:16:56Z</cp:lastPrinted>
  <dcterms:created xsi:type="dcterms:W3CDTF">1998-01-08T11:56:39Z</dcterms:created>
  <dcterms:modified xsi:type="dcterms:W3CDTF">2015-01-24T21:27:46Z</dcterms:modified>
  <cp:category>Muhasebe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maç">
    <vt:bool>true</vt:bool>
  </property>
  <property fmtid="{D5CDD505-2E9C-101B-9397-08002B2CF9AE}" pid="3" name="IVID1A4218FD">
    <vt:lpwstr/>
  </property>
  <property fmtid="{D5CDD505-2E9C-101B-9397-08002B2CF9AE}" pid="4" name="IVID3FD9F441">
    <vt:lpwstr/>
  </property>
  <property fmtid="{D5CDD505-2E9C-101B-9397-08002B2CF9AE}" pid="5" name="IVID376912DD">
    <vt:lpwstr/>
  </property>
  <property fmtid="{D5CDD505-2E9C-101B-9397-08002B2CF9AE}" pid="6" name="IVIDC4707DF">
    <vt:lpwstr/>
  </property>
</Properties>
</file>