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bmp" ContentType="image/bmp"/>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4" yWindow="168" windowWidth="19260" windowHeight="6072" tabRatio="762" firstSheet="1" activeTab="6"/>
  </bookViews>
  <sheets>
    <sheet name="Sayfa1" sheetId="1" state="hidden" r:id="rId1"/>
    <sheet name="GÜNDELİK" sheetId="2" r:id="rId2"/>
    <sheet name="AYLAR2" sheetId="3" state="hidden" r:id="rId3"/>
    <sheet name="YASAL" sheetId="4" r:id="rId4"/>
    <sheet name="AYLAR" sheetId="5" r:id="rId5"/>
    <sheet name="ANAKOD" sheetId="6" r:id="rId6"/>
    <sheet name="MENÜ" sheetId="7" r:id="rId7"/>
    <sheet name="BİLGİLER" sheetId="8" r:id="rId8"/>
    <sheet name="UCRETLİ" sheetId="9" r:id="rId9"/>
    <sheet name="LİSTE" sheetId="10" r:id="rId10"/>
    <sheet name="BORDRO" sheetId="11" r:id="rId11"/>
    <sheet name="BANKA" sheetId="12" r:id="rId12"/>
    <sheet name="NAKİT" sheetId="13" r:id="rId13"/>
  </sheets>
  <externalReferences>
    <externalReference r:id="rId16"/>
    <externalReference r:id="rId17"/>
    <externalReference r:id="rId18"/>
    <externalReference r:id="rId19"/>
    <externalReference r:id="rId20"/>
    <externalReference r:id="rId21"/>
  </externalReferences>
  <definedNames>
    <definedName name="Aylar">'AYLAR2'!$A$1:$A$12</definedName>
    <definedName name="Liste_Brans">#REF!</definedName>
    <definedName name="Liste_katsayı">#REF!</definedName>
    <definedName name="listeaylar" localSheetId="2">'[1]DÖNEM'!$C$1:$C$12</definedName>
    <definedName name="listeaylar" localSheetId="1">'[4]AYLAR'!$B$1:$B$12</definedName>
    <definedName name="listeaylar" localSheetId="8">'[1]DÖNEM'!$C$1:$C$12</definedName>
    <definedName name="listeaylar">'AYLAR'!$A$1:$A$12</definedName>
    <definedName name="listedonem" localSheetId="2">'[2]DÖNEM'!$B$1:$B$14</definedName>
    <definedName name="listedonem" localSheetId="8">'[2]DÖNEM'!$B$1:$B$14</definedName>
    <definedName name="listedonem">#REF!</definedName>
    <definedName name="listeekler" localSheetId="1">#REF!</definedName>
    <definedName name="listeekler">'[1]EKLER'!$A$2:$A$8</definedName>
    <definedName name="listegenel">'[5]KOD'!$B$3:$B$8</definedName>
    <definedName name="listeilce">'[3]KOD'!$F$3:$F$16</definedName>
    <definedName name="listepersonel">#REF!</definedName>
    <definedName name="listesıra" localSheetId="2">'AYLAR2'!#REF!</definedName>
    <definedName name="listesıra" localSheetId="1">'[4]AYLAR'!$A$1:$A$12</definedName>
    <definedName name="listesıra" localSheetId="8">'[1]AYLAR'!#REF!</definedName>
    <definedName name="listesıra">'AYLAR'!$A$1:$A$12</definedName>
    <definedName name="ListeSira">'[3]DÖNEM'!$A$1:$A$14</definedName>
    <definedName name="LİSTETUR" localSheetId="1">'[4]ANAKOD'!$B$3:$B$10</definedName>
    <definedName name="LİSTETUR">'ANAKOD'!$B$3:$B$10</definedName>
    <definedName name="listeunvan">#REF!</definedName>
    <definedName name="listeunvanmem">#REF!</definedName>
    <definedName name="personel">#REF!</definedName>
    <definedName name="_xlnm.Print_Area" localSheetId="10">'BORDRO'!$A$1:$AB$49</definedName>
    <definedName name="_xlnm.Print_Area" localSheetId="12">'NAKİT'!$A$3:$V$69</definedName>
    <definedName name="_xlnm.Print_Area" localSheetId="8">'UCRETLİ'!$A$3:$AL$47</definedName>
  </definedNames>
  <calcPr fullCalcOnLoad="1"/>
</workbook>
</file>

<file path=xl/sharedStrings.xml><?xml version="1.0" encoding="utf-8"?>
<sst xmlns="http://schemas.openxmlformats.org/spreadsheetml/2006/main" count="630" uniqueCount="370">
  <si>
    <t>Tarihi</t>
  </si>
  <si>
    <t>Yevmiyenin</t>
  </si>
  <si>
    <t>02</t>
  </si>
  <si>
    <t>Ödenmesi Gereken</t>
  </si>
  <si>
    <t>Birim</t>
  </si>
  <si>
    <t>Kodu</t>
  </si>
  <si>
    <t>Adı ve Soyadı :</t>
  </si>
  <si>
    <t>OCAK</t>
  </si>
  <si>
    <t>ŞUBAT</t>
  </si>
  <si>
    <t>MART</t>
  </si>
  <si>
    <t>NİSAN</t>
  </si>
  <si>
    <t>MAYIS</t>
  </si>
  <si>
    <t>HAZİRAN</t>
  </si>
  <si>
    <t>TEMMUZ</t>
  </si>
  <si>
    <t>AĞUSTOS</t>
  </si>
  <si>
    <t>EYLÜL</t>
  </si>
  <si>
    <t>EKİM</t>
  </si>
  <si>
    <t>KASIM</t>
  </si>
  <si>
    <t>ARALIK</t>
  </si>
  <si>
    <t>EVET</t>
  </si>
  <si>
    <t>İLKÖĞRETİM</t>
  </si>
  <si>
    <t>ORTAÖĞRETİM</t>
  </si>
  <si>
    <t>Açıklama</t>
  </si>
  <si>
    <t>Damga Vergisi</t>
  </si>
  <si>
    <t>Kesinti Toplamı</t>
  </si>
  <si>
    <t>01</t>
  </si>
  <si>
    <t>03</t>
  </si>
  <si>
    <t>04</t>
  </si>
  <si>
    <t>05</t>
  </si>
  <si>
    <t>06</t>
  </si>
  <si>
    <t>07</t>
  </si>
  <si>
    <t>08</t>
  </si>
  <si>
    <t>09</t>
  </si>
  <si>
    <t>10</t>
  </si>
  <si>
    <t>11</t>
  </si>
  <si>
    <t>12</t>
  </si>
  <si>
    <t>Doktora</t>
  </si>
  <si>
    <t>Bütçe Yılı</t>
  </si>
  <si>
    <t xml:space="preserve">İlgilinin </t>
  </si>
  <si>
    <t>Adı, Soyadı</t>
  </si>
  <si>
    <t>Kurum-Birim
Kodu</t>
  </si>
  <si>
    <t>T.C. /Vergi Kimlik No</t>
  </si>
  <si>
    <t>No.su</t>
  </si>
  <si>
    <t>Banka Şube Adı</t>
  </si>
  <si>
    <t>Kurum Adı</t>
  </si>
  <si>
    <t>Banka Hesap Numarası</t>
  </si>
  <si>
    <t>Birim Adı</t>
  </si>
  <si>
    <t>Bağlı Olduğu Vergi Dairesi</t>
  </si>
  <si>
    <t>Kurumsal Kod</t>
  </si>
  <si>
    <t>Fonksiyonel Kod</t>
  </si>
  <si>
    <t>Finans.</t>
  </si>
  <si>
    <t>T u t a r</t>
  </si>
  <si>
    <t>Hesap No.</t>
  </si>
  <si>
    <t>B o r ç</t>
  </si>
  <si>
    <t>A l a c a k</t>
  </si>
  <si>
    <t>Hesap / Ayrıntı Adı</t>
  </si>
  <si>
    <t>T o p l a m</t>
  </si>
  <si>
    <t xml:space="preserve">Yukarıda yazılı </t>
  </si>
  <si>
    <t>TL. tahakkuk ettirilmiştir.  Ödenmesi / Mahsubu gerekir.</t>
  </si>
  <si>
    <t>Çek / Gönderme                Emri No.</t>
  </si>
  <si>
    <t>Memur</t>
  </si>
  <si>
    <t>Şef</t>
  </si>
  <si>
    <t>Türü</t>
  </si>
  <si>
    <t>Tutarı</t>
  </si>
  <si>
    <t>Uygundur</t>
  </si>
  <si>
    <t>Ödeyiniz / Mahsup Ediniz</t>
  </si>
  <si>
    <t xml:space="preserve">Yalnız   : </t>
  </si>
  <si>
    <t>Saymanlık Kodu :</t>
  </si>
  <si>
    <t>Saymanlık Adı:</t>
  </si>
  <si>
    <t>Mali Bütçe Yılı :</t>
  </si>
  <si>
    <t>İl  Adı:</t>
  </si>
  <si>
    <t>Kurumsal Kod :</t>
  </si>
  <si>
    <t>Fonksiyonel Kod :</t>
  </si>
  <si>
    <t>Finansman Kod :</t>
  </si>
  <si>
    <t>Ekonomik Kod :</t>
  </si>
  <si>
    <t>İmza Yetkilileri :</t>
  </si>
  <si>
    <t>Düzenleme Tarihi :</t>
  </si>
  <si>
    <t>Teslim Alan Maliye Yetkilisi :</t>
  </si>
  <si>
    <t>Ünvanı :</t>
  </si>
  <si>
    <t>Düzey &gt;&gt;&gt; :</t>
  </si>
  <si>
    <t>aldım.</t>
  </si>
  <si>
    <t>Master</t>
  </si>
  <si>
    <t>Hesap / Ayrıntı Adı :</t>
  </si>
  <si>
    <t>Mahasebe  Birim Kodu</t>
  </si>
  <si>
    <t>Mauhasebe Birim Adı</t>
  </si>
  <si>
    <t xml:space="preserve">Ekonomik </t>
  </si>
  <si>
    <t>Y.Hesap Kodu</t>
  </si>
  <si>
    <t>Bütçe Gideri tahakkuk ettirilmiştir.  Ödenmesi / Mahsubu gerekir.</t>
  </si>
  <si>
    <t>Ödeme Emri
Belgesi No.</t>
  </si>
  <si>
    <t>Bütçe Gideri 
Tahakkuk toplamı</t>
  </si>
  <si>
    <t>Özel Gider
İndirimi toplamı</t>
  </si>
  <si>
    <t>TETKİK EDEN</t>
  </si>
  <si>
    <t>Muhasebe Yetkilisi Yrd.</t>
  </si>
  <si>
    <t>AÇIKLAMA VE EKLER</t>
  </si>
  <si>
    <t>ÖDEMEYE ESAS BELGENİN</t>
  </si>
  <si>
    <t>Harcama Yetkilisi</t>
  </si>
  <si>
    <t>Muhasebe Yetkilisi</t>
  </si>
  <si>
    <t>G.B.M.Y. Örnek: 1/A</t>
  </si>
  <si>
    <t>(*) Gerçekleştirme görevlileri arasından harcama yetkilisince görevlendirilen kişi tarafından imzalanacaktır.</t>
  </si>
  <si>
    <t xml:space="preserve">                                                    ÖDEME EMRİ BELGESİ</t>
  </si>
  <si>
    <t xml:space="preserve">                                                                                                                                                                                                                                                               </t>
  </si>
  <si>
    <t>Bütçe Gideri tahakkuk toplamı</t>
  </si>
  <si>
    <t>:</t>
  </si>
  <si>
    <t>PARAF YAZILSIN MI?</t>
  </si>
  <si>
    <t/>
  </si>
  <si>
    <t>byayikci@meb.gov.tr</t>
  </si>
  <si>
    <t>TL</t>
  </si>
  <si>
    <t>Kr</t>
  </si>
  <si>
    <t>Banka IBAN No :</t>
  </si>
  <si>
    <t xml:space="preserve">Ait Olduğu Ay </t>
  </si>
  <si>
    <t>Sıra No</t>
  </si>
  <si>
    <t xml:space="preserve">İmza </t>
  </si>
  <si>
    <t>T.C. / Vergi Kimlik No</t>
  </si>
  <si>
    <t>Adı Soyadı</t>
  </si>
  <si>
    <t>Maliyeye teslim eden :</t>
  </si>
  <si>
    <t>Memur parafı? Unvanı? :</t>
  </si>
  <si>
    <t>Şef parafı? Unvanı? :</t>
  </si>
  <si>
    <t>Muhasebe İmza Yetki Limiti :</t>
  </si>
  <si>
    <t>1.Maliye Yetkilisi :</t>
  </si>
  <si>
    <t>2.Maliye Yetkilisi :</t>
  </si>
  <si>
    <t>S.N.</t>
  </si>
  <si>
    <t>Finans</t>
  </si>
  <si>
    <t>Gerçekleştirme Görevlisi*</t>
  </si>
  <si>
    <t>Banka Listesi</t>
  </si>
  <si>
    <t>Çeşitli Ödemeler Bordrosu</t>
  </si>
  <si>
    <t>Sayfa</t>
  </si>
  <si>
    <t>Ekler</t>
  </si>
  <si>
    <t>Adı Soyadı :</t>
  </si>
  <si>
    <t>Unvanı        :</t>
  </si>
  <si>
    <t>İmzası        :</t>
  </si>
  <si>
    <t>Behçet YAYIKÇI</t>
  </si>
  <si>
    <t>Şube Müdürü</t>
  </si>
  <si>
    <t>BANKA IBAN NUMARASI</t>
  </si>
  <si>
    <t>Derece
Kademe</t>
  </si>
  <si>
    <t>DV kodu :</t>
  </si>
  <si>
    <t>Hesap kodu :</t>
  </si>
  <si>
    <t>Hesap Ay Kodu</t>
  </si>
  <si>
    <t>Okulun/kurumun bağlı olduğu genel müdürlük</t>
  </si>
  <si>
    <t xml:space="preserve">      Yerleşim yeri :</t>
  </si>
  <si>
    <t>Kontrol edilmiş ve uygun görülmüştür.</t>
  </si>
  <si>
    <t>Kime ödenecek ?:</t>
  </si>
  <si>
    <t>Sürüm No:</t>
  </si>
  <si>
    <t>Bağlı Bul.Vergi Dairesi :</t>
  </si>
  <si>
    <t>İlçe Adı:</t>
  </si>
  <si>
    <t>Gerçekleştirme Görevlisi (MEM) :</t>
  </si>
  <si>
    <t>Harcama Yetkilisi (MEM)  :</t>
  </si>
  <si>
    <t>Bağlı olduğu Genel Müdürlük :</t>
  </si>
  <si>
    <t>Nakit Talep ve Tahsisleri Hesabı</t>
  </si>
  <si>
    <t>Ele Geçen</t>
  </si>
  <si>
    <t>Vergi Kimlik No :</t>
  </si>
  <si>
    <t>DAMGA VERGİSİ</t>
  </si>
  <si>
    <t>ELE GEÇEN</t>
  </si>
  <si>
    <t xml:space="preserve">     K E S İ N T İ L E R</t>
  </si>
  <si>
    <t>GELİR VERGİSİ</t>
  </si>
  <si>
    <t>Gelir Vergisi</t>
  </si>
  <si>
    <t>Açıklama:</t>
  </si>
  <si>
    <t>TR123456789012345678901234</t>
  </si>
  <si>
    <t>13</t>
  </si>
  <si>
    <t>00</t>
  </si>
  <si>
    <t>62</t>
  </si>
  <si>
    <t>31</t>
  </si>
  <si>
    <t>32</t>
  </si>
  <si>
    <t>33</t>
  </si>
  <si>
    <t>37</t>
  </si>
  <si>
    <t>38</t>
  </si>
  <si>
    <t>43</t>
  </si>
  <si>
    <t xml:space="preserve"> Kurumsal Kod</t>
  </si>
  <si>
    <t>Ekonomik Ay Kodu</t>
  </si>
  <si>
    <t>Damga Vergisi Kodu</t>
  </si>
  <si>
    <t>KESİNTİ TOPLAMII</t>
  </si>
  <si>
    <t>Millî Eğitim Müdürlüğü</t>
  </si>
  <si>
    <t>Okul Öncesi ve İlköğretim Okulları</t>
  </si>
  <si>
    <t>Genel Ortaöğretim Okulları</t>
  </si>
  <si>
    <t>Mesleki ve Teknik Okullar</t>
  </si>
  <si>
    <t>Din Öğretimi Okulları</t>
  </si>
  <si>
    <t>Hayatboyu Öğrenme ve Halk Eğitim</t>
  </si>
  <si>
    <t>Özel Eğitim Okul ve Kurumları</t>
  </si>
  <si>
    <t>Sorumlu Şef:</t>
  </si>
  <si>
    <t>Banka</t>
  </si>
  <si>
    <t>HARCAMA (BRÜT)</t>
  </si>
  <si>
    <t xml:space="preserve">İŞLEM TİPİ : </t>
  </si>
  <si>
    <t>1-Harcama</t>
  </si>
  <si>
    <t>Detay kayıt ekle</t>
  </si>
  <si>
    <t>Açılır listeden seçilecek kod</t>
  </si>
  <si>
    <t>Harcama Tipi :</t>
  </si>
  <si>
    <t>630-1.0.0.0</t>
  </si>
  <si>
    <t>Fonksiyon</t>
  </si>
  <si>
    <t>Harcama Türü</t>
  </si>
  <si>
    <t>Tutar  (brüt)</t>
  </si>
  <si>
    <t>Bütçe Yansıması</t>
  </si>
  <si>
    <t xml:space="preserve">İŞLEM TİPİ :     </t>
  </si>
  <si>
    <t>4-Kesinti</t>
  </si>
  <si>
    <t>600-Hesap</t>
  </si>
  <si>
    <t>Kesinti Tipi</t>
  </si>
  <si>
    <t>600-1.5.1.1</t>
  </si>
  <si>
    <t>800-1.5.1.1</t>
  </si>
  <si>
    <t>Tutar  (DV)</t>
  </si>
  <si>
    <t xml:space="preserve">İŞLEM TİPİ :      </t>
  </si>
  <si>
    <t>325-Hesap</t>
  </si>
  <si>
    <t>Hesap tipi</t>
  </si>
  <si>
    <t>325-0.0.0.0</t>
  </si>
  <si>
    <t>Tutar  (NET)</t>
  </si>
  <si>
    <t>Ödeme Belgesi Oluştur&gt;Ödeme Belgesi Dök&gt;Muhasebe Birimine Gönder</t>
  </si>
  <si>
    <t>(3 adet çıktı)</t>
  </si>
  <si>
    <t>HARCAMA YÖNETİM SİSTEMİNE GİRİŞ İŞLEMLERİ</t>
  </si>
  <si>
    <t>Kurum VKN</t>
  </si>
  <si>
    <t>(Çok kişi ise kurum VKN girilecek)</t>
  </si>
  <si>
    <t>(Tek kişi ise TCKN girilecek)</t>
  </si>
  <si>
    <t>Açıklama :…….'nın Nakdi Giyecek Yardımı</t>
  </si>
  <si>
    <t>1.3.9.0</t>
  </si>
  <si>
    <t>(Kuruma göre farklı)</t>
  </si>
  <si>
    <t>Tutar ondalık ayraç nokta(.) olarak gir)</t>
  </si>
  <si>
    <t>Banka Adı-Şubesi :</t>
  </si>
  <si>
    <t>BANKA LİSTESİ</t>
  </si>
  <si>
    <t>Muhasebe Biriminin Adı</t>
  </si>
  <si>
    <t>Muhasebe Biriminin Kodu</t>
  </si>
  <si>
    <t>Harcama Biriminin Adı</t>
  </si>
  <si>
    <t>Harcama Biriminin Kodu</t>
  </si>
  <si>
    <t>Banka Adı</t>
  </si>
  <si>
    <t>Şube Adı</t>
  </si>
  <si>
    <t>Aylığın Ait Olduğu Yıl</t>
  </si>
  <si>
    <t>Aylığın Ait Olduğu Ay</t>
  </si>
  <si>
    <t>ALACAKLILARIN</t>
  </si>
  <si>
    <t>SN</t>
  </si>
  <si>
    <t>T.C. Kimlik No</t>
  </si>
  <si>
    <t>Unvanı</t>
  </si>
  <si>
    <t>Banka Hesap No / IBAN</t>
  </si>
  <si>
    <t>NAKLİ YEKUN:</t>
  </si>
  <si>
    <t>Sayfa Toplamı :</t>
  </si>
  <si>
    <t>Yaziyle:</t>
  </si>
  <si>
    <t>Bordro Kayıtlarına Uygundur.</t>
  </si>
  <si>
    <t>Kontrol Edilmiştir.</t>
  </si>
  <si>
    <t>Gerçekleştirme Görevlisi</t>
  </si>
  <si>
    <t>(İmza)(mühür)</t>
  </si>
  <si>
    <t>(İmza)</t>
  </si>
  <si>
    <t>Not: 17/07/29012 tarihli ve 28356 SRG' de yayımlanan 1 sıra nolu tebliğe uygundur.</t>
  </si>
  <si>
    <t>VHKİ</t>
  </si>
  <si>
    <t xml:space="preserve">Muhasebe İmza yetki limitine göre Ödeme Emri Belgesinde </t>
  </si>
  <si>
    <t xml:space="preserve">Muhasebe Müdürünü veya Müdür Yardımcısını otomatik olarak </t>
  </si>
  <si>
    <t xml:space="preserve">yazdığından, muhasebe yetkilisi tek kişi ise her iki satıra da aynı </t>
  </si>
  <si>
    <t>kişiyi yazınız.</t>
  </si>
  <si>
    <t>OKUL/KURUM BİLGİLERİ :</t>
  </si>
  <si>
    <t>Görevi</t>
  </si>
  <si>
    <t>Okul Müdürü</t>
  </si>
  <si>
    <t>Genel Toplam :</t>
  </si>
  <si>
    <t>Damga Vergisi Oranı :</t>
  </si>
  <si>
    <t>Erbaa Mal Müdürlüğü</t>
  </si>
  <si>
    <t>İLÇE</t>
  </si>
  <si>
    <t>TOKAT</t>
  </si>
  <si>
    <t>Erbaa</t>
  </si>
  <si>
    <t>Akbank</t>
  </si>
  <si>
    <t>Bekir ASLAN</t>
  </si>
  <si>
    <t>İlçe Milli Eğitim Müdürü</t>
  </si>
  <si>
    <t>Şükrü BEKTAŞ</t>
  </si>
  <si>
    <t>Tacettin YALÇIN</t>
  </si>
  <si>
    <t>İbrahim ÖZKURT</t>
  </si>
  <si>
    <t>Mal Müdürü</t>
  </si>
  <si>
    <t>12345678-841.02/</t>
  </si>
  <si>
    <t>İlçe Millî Eğitim Müdürlüğü</t>
  </si>
  <si>
    <t>Müdür Yardımcısı</t>
  </si>
  <si>
    <t>Hacı ALICIK</t>
  </si>
  <si>
    <t>http://erbaa.meb.gov.tr adresindeki PROGRAMLARIMIZ' I ziyaret ettiniz mi?</t>
  </si>
  <si>
    <t>DUA EDİN YETER</t>
  </si>
  <si>
    <t>İli ve İlçesi                 :</t>
  </si>
  <si>
    <t>Ait Olduğu Ay:</t>
  </si>
  <si>
    <t>Okulu veya Kurumu :</t>
  </si>
  <si>
    <t>PERSONELİN</t>
  </si>
  <si>
    <t>AYLIK ÇALIŞILAN GÜNLER</t>
  </si>
  <si>
    <t>TCKN</t>
  </si>
  <si>
    <t>İMZA</t>
  </si>
  <si>
    <t xml:space="preserve"> gün seyyar görev yapılmıştır.</t>
  </si>
  <si>
    <t xml:space="preserve"> DÜZENLEYEN:</t>
  </si>
  <si>
    <t xml:space="preserve"> KURUM MÜDÜRÜ:</t>
  </si>
  <si>
    <t>(Mühür)</t>
  </si>
  <si>
    <t>TOKAT-Erbaa</t>
  </si>
  <si>
    <t>28 veya 29</t>
  </si>
  <si>
    <t>Yevmiyesi</t>
  </si>
  <si>
    <t>Toplam
Gün</t>
  </si>
  <si>
    <t>GV Oranı</t>
  </si>
  <si>
    <t>Yevmiyesinin 1/3' ü</t>
  </si>
  <si>
    <t>Yevmiye</t>
  </si>
  <si>
    <t>MERKEZİ YÖNETİM BÜTÇE KANUNU H CETVELİ</t>
  </si>
  <si>
    <t>YILLAR</t>
  </si>
  <si>
    <t>B-a) Ek göstergesi 8000 ve daha yüksek olan kadrolarda bulunanlar (1)</t>
  </si>
  <si>
    <t xml:space="preserve">    b) Ek göstergesi 5800 ( dahil )-8000 ( hariç ) olan kadrolarda bulunanlar (2)</t>
  </si>
  <si>
    <t xml:space="preserve">   c) Ek göstergesi 3000 ( dahil )-5800 ( hariç ) olan kadrolarda bulunanlar </t>
  </si>
  <si>
    <t xml:space="preserve">  d) Aylık / kadro derecesi 1-4 olanlar,</t>
  </si>
  <si>
    <t xml:space="preserve">  e) Aylık / kadro derecesi 5-15 olanlar,</t>
  </si>
  <si>
    <t>Aylık Çalışma Çizelgesi (Puantaj)</t>
  </si>
  <si>
    <t>Seyyar Görev Tazminatı</t>
  </si>
  <si>
    <t>TOPLAM GÜN</t>
  </si>
  <si>
    <t>Perşembe</t>
  </si>
  <si>
    <t>Cuma</t>
  </si>
  <si>
    <t>Cumartesi</t>
  </si>
  <si>
    <t>Pazar</t>
  </si>
  <si>
    <t>Pazartesi</t>
  </si>
  <si>
    <t>Salı</t>
  </si>
  <si>
    <t>Çarşamba</t>
  </si>
  <si>
    <t>S.No</t>
  </si>
  <si>
    <t>Ödenecek Net Tutar</t>
  </si>
  <si>
    <t>Sayfa Toplamı</t>
  </si>
  <si>
    <t>Genel Toplam</t>
  </si>
  <si>
    <t>Ek Gösterge</t>
  </si>
  <si>
    <t>D/K</t>
  </si>
  <si>
    <t>UNVANI</t>
  </si>
  <si>
    <t>ADI VE SOYADI</t>
  </si>
  <si>
    <t>İlçe Millî Eğitim Müdürlüğü(285)</t>
  </si>
  <si>
    <t>Unvanı     :</t>
  </si>
  <si>
    <t>İmzası     :</t>
  </si>
  <si>
    <t>Düzenleyen (ÇİZELGE)</t>
  </si>
  <si>
    <t>Birim Amiri (ÇİZELGE/BORDRO) :</t>
  </si>
  <si>
    <t>İlgili hesaplara</t>
  </si>
  <si>
    <t>AÇIKLAMA:</t>
  </si>
  <si>
    <t>Okul/Kurum Adı :</t>
  </si>
  <si>
    <t>Okul/Kurum Kodu :</t>
  </si>
  <si>
    <t>Okulu/Kurumu :</t>
  </si>
  <si>
    <t xml:space="preserve"> tahakkuk ettirilmiştir.</t>
  </si>
  <si>
    <t>630-3.3.5.1</t>
  </si>
  <si>
    <t>830-3.3.5.1</t>
  </si>
  <si>
    <t>İli ve İlçesi :</t>
  </si>
  <si>
    <t>eie</t>
  </si>
  <si>
    <t>Açıklama :Çizelgede; Devam Edilen Günler=1, Tatil Günleri=0,İzinli=İ,  Raporlu=R,  Emekli=E Kodlarıyla gösterilmiştir.</t>
  </si>
  <si>
    <t>25/12/2014-14/03/2015 Dönemlerinde ödenmeyenSeyyar Görev tazminatı olarak tahakkuk ettirilmiştir.</t>
  </si>
  <si>
    <t>Mutat Vasıta Ücreti Ttoplamı</t>
  </si>
  <si>
    <t>Dönemi
Seçiniz</t>
  </si>
  <si>
    <t>Mutat       Vasıta Ücreti Toplamı</t>
  </si>
  <si>
    <t>Yevmiye Tutarı</t>
  </si>
  <si>
    <t>Tahakkuk Toplamı</t>
  </si>
  <si>
    <t xml:space="preserve">Mutat Vasıta Ücreti </t>
  </si>
  <si>
    <t>Maliye Bakanlığı Vize Cetveli</t>
  </si>
  <si>
    <t>Bilet</t>
  </si>
  <si>
    <t>ilçelerde</t>
  </si>
  <si>
    <t>1/3 Yevmiye</t>
  </si>
  <si>
    <t>Ait Olduğu Yıl</t>
  </si>
  <si>
    <t>1.Dönem</t>
  </si>
  <si>
    <t>Ocak</t>
  </si>
  <si>
    <t>Şubat</t>
  </si>
  <si>
    <t>Mart</t>
  </si>
  <si>
    <t>Nisan</t>
  </si>
  <si>
    <t>Mayıs</t>
  </si>
  <si>
    <t>Haziran</t>
  </si>
  <si>
    <t>Sürüm:2015-4</t>
  </si>
  <si>
    <t>Tahakkuk ayını seçiniz. :</t>
  </si>
  <si>
    <t>Seçilen Ay :</t>
  </si>
  <si>
    <t>Bu ayın ilk günü :</t>
  </si>
  <si>
    <t>Bu ayın son günü :</t>
  </si>
  <si>
    <t xml:space="preserve">2016 Mali Yılı  Ocak ayında kurumumuzda görevli yukarıda personelce toplam </t>
  </si>
  <si>
    <t>behçet yayıkçı 1</t>
  </si>
  <si>
    <t>şoför</t>
  </si>
  <si>
    <t>behçet yayıkçı 2</t>
  </si>
  <si>
    <t>behçet yayıkçı 3</t>
  </si>
  <si>
    <t>behçet yayıkçı 4</t>
  </si>
  <si>
    <t>behçet yayıkçı 5</t>
  </si>
  <si>
    <t>behçet yayıkçı 6</t>
  </si>
  <si>
    <t>Veli CENİKÇİOĞLU</t>
  </si>
  <si>
    <t>7/3</t>
  </si>
  <si>
    <t>7/4</t>
  </si>
  <si>
    <t>7/5</t>
  </si>
  <si>
    <t>7/6</t>
  </si>
  <si>
    <t>7/7</t>
  </si>
  <si>
    <t>7/8</t>
  </si>
  <si>
    <t>200</t>
  </si>
  <si>
    <t>201</t>
  </si>
  <si>
    <t>202</t>
  </si>
  <si>
    <t>203</t>
  </si>
  <si>
    <t>204</t>
  </si>
  <si>
    <t>205</t>
  </si>
  <si>
    <t xml:space="preserve">2016 Mali Yılında bordroda belirtien aylarda kurumumuz personeline SEYYAR GÖREV tazminatı olarak </t>
  </si>
  <si>
    <t>2016-1</t>
  </si>
  <si>
    <t>TCDT No-S.Dosya Planı Kodu :</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</si>
</sst>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000\ 0000"/>
    <numFmt numFmtId="174" formatCode="dd/mm/yyyy"/>
    <numFmt numFmtId="175" formatCode="yyyy"/>
    <numFmt numFmtId="176" formatCode="&quot;....&quot;\.mm/yyyy"/>
    <numFmt numFmtId="177" formatCode="_-* #,##0_-;\-* #,##0_-;_-* &quot;-&quot;_-;_-@_-"/>
    <numFmt numFmtId="178" formatCode="mmmm"/>
    <numFmt numFmtId="179" formatCode="&quot;....&quot;\.mm/yyyy"/>
    <numFmt numFmtId="180" formatCode="&quot;....&quot;mm/yyyy"/>
    <numFmt numFmtId="181" formatCode="_-* #,##0.00\ [$€-1]_-;\-* #,##0.00\ [$€-1]_-;_-* &quot;-&quot;??\ [$€-1]_-"/>
    <numFmt numFmtId="182" formatCode="#,##0.00000"/>
    <numFmt numFmtId="183" formatCode="0.000000"/>
  </numFmts>
  <fonts count="133">
    <font>
      <sz val="10"/>
      <name val="Arial"/>
      <family val="0"/>
    </font>
    <font>
      <b/>
      <sz val="10"/>
      <name val="Arial"/>
      <family val="0"/>
    </font>
    <font>
      <i/>
      <sz val="10"/>
      <name val="Arial"/>
      <family val="0"/>
    </font>
    <font>
      <b/>
      <i/>
      <sz val="10"/>
      <name val="Arial"/>
      <family val="0"/>
    </font>
    <font>
      <sz val="10"/>
      <name val="Arial Tur"/>
      <family val="2"/>
    </font>
    <font>
      <sz val="8"/>
      <name val="Arial Tur"/>
      <family val="2"/>
    </font>
    <font>
      <u val="single"/>
      <sz val="10"/>
      <color indexed="12"/>
      <name val="Arial"/>
      <family val="2"/>
    </font>
    <font>
      <u val="single"/>
      <sz val="10"/>
      <color indexed="36"/>
      <name val="Arial"/>
      <family val="2"/>
    </font>
    <font>
      <b/>
      <sz val="10"/>
      <name val="Arial Tur"/>
      <family val="2"/>
    </font>
    <font>
      <b/>
      <sz val="10"/>
      <color indexed="10"/>
      <name val="Arial"/>
      <family val="2"/>
    </font>
    <font>
      <b/>
      <sz val="10"/>
      <color indexed="10"/>
      <name val="Arial Tur"/>
      <family val="0"/>
    </font>
    <font>
      <sz val="9"/>
      <name val="Arial Tur"/>
      <family val="2"/>
    </font>
    <font>
      <b/>
      <sz val="12"/>
      <name val="Arial Tur"/>
      <family val="2"/>
    </font>
    <font>
      <sz val="12"/>
      <name val="Arial Tur"/>
      <family val="0"/>
    </font>
    <font>
      <sz val="11"/>
      <name val="Arial Tur"/>
      <family val="2"/>
    </font>
    <font>
      <sz val="11"/>
      <name val="Arial"/>
      <family val="2"/>
    </font>
    <font>
      <b/>
      <i/>
      <sz val="10"/>
      <name val="Arial Tur"/>
      <family val="0"/>
    </font>
    <font>
      <b/>
      <sz val="10"/>
      <color indexed="47"/>
      <name val="Arial"/>
      <family val="2"/>
    </font>
    <font>
      <b/>
      <sz val="10"/>
      <color indexed="18"/>
      <name val="Arial"/>
      <family val="2"/>
    </font>
    <font>
      <b/>
      <sz val="20"/>
      <name val="Courier New Tur"/>
      <family val="3"/>
    </font>
    <font>
      <sz val="12"/>
      <name val="Arial"/>
      <family val="2"/>
    </font>
    <font>
      <sz val="12"/>
      <name val="Times New Roman TUR"/>
      <family val="1"/>
    </font>
    <font>
      <sz val="8"/>
      <name val="Arial"/>
      <family val="2"/>
    </font>
    <font>
      <sz val="10"/>
      <color indexed="10"/>
      <name val="Arial"/>
      <family val="2"/>
    </font>
    <font>
      <b/>
      <sz val="10"/>
      <color indexed="9"/>
      <name val="Arial"/>
      <family val="2"/>
    </font>
    <font>
      <b/>
      <i/>
      <sz val="14"/>
      <color indexed="12"/>
      <name val="Arial"/>
      <family val="2"/>
    </font>
    <font>
      <sz val="10"/>
      <name val="Times New Roman"/>
      <family val="1"/>
    </font>
    <font>
      <b/>
      <sz val="11"/>
      <name val="Times New Roman"/>
      <family val="1"/>
    </font>
    <font>
      <sz val="11"/>
      <color indexed="8"/>
      <name val="Times New Roman"/>
      <family val="1"/>
    </font>
    <font>
      <sz val="11"/>
      <name val="Times New Roman"/>
      <family val="1"/>
    </font>
    <font>
      <b/>
      <sz val="12"/>
      <name val="Times New Roman"/>
      <family val="1"/>
    </font>
    <font>
      <b/>
      <sz val="10"/>
      <color indexed="9"/>
      <name val="Arial Tur"/>
      <family val="2"/>
    </font>
    <font>
      <b/>
      <sz val="11"/>
      <name val="Arial"/>
      <family val="2"/>
    </font>
    <font>
      <b/>
      <sz val="11"/>
      <color indexed="10"/>
      <name val="Arial"/>
      <family val="2"/>
    </font>
    <font>
      <sz val="11"/>
      <color indexed="10"/>
      <name val="Arial"/>
      <family val="2"/>
    </font>
    <font>
      <sz val="10"/>
      <color indexed="12"/>
      <name val="Arial"/>
      <family val="2"/>
    </font>
    <font>
      <b/>
      <sz val="14"/>
      <name val="Arial"/>
      <family val="2"/>
    </font>
    <font>
      <b/>
      <sz val="16"/>
      <color indexed="10"/>
      <name val="Arial"/>
      <family val="2"/>
    </font>
    <font>
      <b/>
      <sz val="12"/>
      <color indexed="9"/>
      <name val="Arial"/>
      <family val="2"/>
    </font>
    <font>
      <b/>
      <sz val="11"/>
      <color indexed="12"/>
      <name val="Arial"/>
      <family val="2"/>
    </font>
    <font>
      <b/>
      <sz val="16"/>
      <color indexed="56"/>
      <name val="Arial"/>
      <family val="2"/>
    </font>
    <font>
      <b/>
      <sz val="14"/>
      <color indexed="10"/>
      <name val="Arial"/>
      <family val="2"/>
    </font>
    <font>
      <b/>
      <sz val="16"/>
      <name val="Arial"/>
      <family val="2"/>
    </font>
    <font>
      <b/>
      <sz val="20"/>
      <color indexed="56"/>
      <name val="Arial"/>
      <family val="2"/>
    </font>
    <font>
      <sz val="11"/>
      <color indexed="9"/>
      <name val="Calibri"/>
      <family val="2"/>
    </font>
    <font>
      <b/>
      <sz val="11"/>
      <color indexed="9"/>
      <name val="Calibri"/>
      <family val="2"/>
    </font>
    <font>
      <sz val="11"/>
      <color indexed="17"/>
      <name val="Calibri"/>
      <family val="2"/>
    </font>
    <font>
      <sz val="11"/>
      <color indexed="20"/>
      <name val="Calibri"/>
      <family val="2"/>
    </font>
    <font>
      <sz val="18"/>
      <name val="Arial"/>
      <family val="2"/>
    </font>
    <font>
      <b/>
      <sz val="10"/>
      <color indexed="39"/>
      <name val="Arial"/>
      <family val="2"/>
    </font>
    <font>
      <sz val="11"/>
      <name val="Verdana"/>
      <family val="2"/>
    </font>
    <font>
      <u val="single"/>
      <sz val="10"/>
      <name val="Arial Tur"/>
      <family val="0"/>
    </font>
    <font>
      <sz val="8"/>
      <color indexed="8"/>
      <name val="Arial"/>
      <family val="2"/>
    </font>
    <font>
      <b/>
      <sz val="11"/>
      <color indexed="52"/>
      <name val="Calibri"/>
      <family val="2"/>
    </font>
    <font>
      <u val="single"/>
      <sz val="7.5"/>
      <color indexed="12"/>
      <name val="Arial Tur"/>
      <family val="0"/>
    </font>
    <font>
      <u val="single"/>
      <sz val="10"/>
      <color indexed="12"/>
      <name val="Arial Tur"/>
      <family val="0"/>
    </font>
    <font>
      <sz val="11"/>
      <color indexed="60"/>
      <name val="Calibri"/>
      <family val="2"/>
    </font>
    <font>
      <sz val="10"/>
      <name val="Verdana"/>
      <family val="2"/>
    </font>
    <font>
      <sz val="12"/>
      <name val="Times New Roman"/>
      <family val="1"/>
    </font>
    <font>
      <b/>
      <sz val="11"/>
      <name val="Arial Tur"/>
      <family val="2"/>
    </font>
    <font>
      <b/>
      <i/>
      <sz val="10"/>
      <color indexed="9"/>
      <name val="Arial Tur"/>
      <family val="0"/>
    </font>
    <font>
      <sz val="9"/>
      <name val="Arial"/>
      <family val="2"/>
    </font>
    <font>
      <b/>
      <sz val="11"/>
      <color indexed="8"/>
      <name val="Times New Roman"/>
      <family val="1"/>
    </font>
    <font>
      <b/>
      <sz val="9"/>
      <color indexed="18"/>
      <name val="Arial"/>
      <family val="2"/>
    </font>
    <font>
      <sz val="16"/>
      <name val="Arial"/>
      <family val="2"/>
    </font>
    <font>
      <b/>
      <sz val="32"/>
      <name val="Calibri"/>
      <family val="2"/>
    </font>
    <font>
      <b/>
      <sz val="12"/>
      <color indexed="39"/>
      <name val="Arial"/>
      <family val="2"/>
    </font>
    <font>
      <sz val="11"/>
      <color indexed="8"/>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sz val="11"/>
      <color indexed="19"/>
      <name val="Calibri"/>
      <family val="2"/>
    </font>
    <font>
      <b/>
      <sz val="11"/>
      <color indexed="8"/>
      <name val="Calibri"/>
      <family val="2"/>
    </font>
    <font>
      <b/>
      <sz val="10"/>
      <color indexed="30"/>
      <name val="Arial"/>
      <family val="2"/>
    </font>
    <font>
      <sz val="10"/>
      <color indexed="30"/>
      <name val="Arial"/>
      <family val="2"/>
    </font>
    <font>
      <sz val="12"/>
      <color indexed="9"/>
      <name val="Arial Tur"/>
      <family val="2"/>
    </font>
    <font>
      <sz val="10"/>
      <color indexed="9"/>
      <name val="Arial Tur"/>
      <family val="2"/>
    </font>
    <font>
      <sz val="11"/>
      <color indexed="9"/>
      <name val="Arial Tur"/>
      <family val="2"/>
    </font>
    <font>
      <b/>
      <sz val="11"/>
      <color indexed="9"/>
      <name val="Arial"/>
      <family val="2"/>
    </font>
    <font>
      <sz val="16"/>
      <color indexed="8"/>
      <name val="Calibri"/>
      <family val="2"/>
    </font>
    <font>
      <sz val="8"/>
      <color indexed="8"/>
      <name val="Calibri"/>
      <family val="2"/>
    </font>
    <font>
      <b/>
      <sz val="10"/>
      <color indexed="13"/>
      <name val="Arial"/>
      <family val="2"/>
    </font>
    <font>
      <sz val="7.5"/>
      <color indexed="10"/>
      <name val="Verdana"/>
      <family val="2"/>
    </font>
    <font>
      <sz val="11"/>
      <name val="Calibri"/>
      <family val="2"/>
    </font>
    <font>
      <b/>
      <sz val="14"/>
      <color indexed="8"/>
      <name val="Calibri"/>
      <family val="2"/>
    </font>
    <font>
      <i/>
      <sz val="11"/>
      <color indexed="8"/>
      <name val="Calibri"/>
      <family val="2"/>
    </font>
    <font>
      <b/>
      <i/>
      <sz val="11"/>
      <color indexed="8"/>
      <name val="Calibri"/>
      <family val="2"/>
    </font>
    <font>
      <b/>
      <i/>
      <u val="single"/>
      <sz val="11"/>
      <color indexed="10"/>
      <name val="Calibri"/>
      <family val="2"/>
    </font>
    <font>
      <b/>
      <i/>
      <sz val="11"/>
      <color indexed="10"/>
      <name val="Calibri"/>
      <family val="2"/>
    </font>
    <font>
      <u val="single"/>
      <sz val="11"/>
      <color indexed="8"/>
      <name val="Calibri"/>
      <family val="2"/>
    </font>
    <font>
      <sz val="12"/>
      <color indexed="8"/>
      <name val="Arial"/>
      <family val="2"/>
    </font>
    <font>
      <b/>
      <sz val="14"/>
      <color indexed="9"/>
      <name val="Arial"/>
      <family val="2"/>
    </font>
    <font>
      <b/>
      <sz val="8"/>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FFFF"/>
      <name val="Arial"/>
      <family val="2"/>
    </font>
    <font>
      <b/>
      <sz val="10"/>
      <color rgb="FF0070C0"/>
      <name val="Arial"/>
      <family val="2"/>
    </font>
    <font>
      <sz val="10"/>
      <color rgb="FF0070C0"/>
      <name val="Arial"/>
      <family val="2"/>
    </font>
    <font>
      <b/>
      <sz val="10"/>
      <color rgb="FFFF0000"/>
      <name val="Arial"/>
      <family val="2"/>
    </font>
    <font>
      <sz val="12"/>
      <color theme="0"/>
      <name val="Arial Tur"/>
      <family val="2"/>
    </font>
    <font>
      <sz val="10"/>
      <color theme="0"/>
      <name val="Arial Tur"/>
      <family val="2"/>
    </font>
    <font>
      <b/>
      <sz val="10"/>
      <color theme="0"/>
      <name val="Arial Tur"/>
      <family val="0"/>
    </font>
    <font>
      <sz val="11"/>
      <color theme="0"/>
      <name val="Arial Tur"/>
      <family val="2"/>
    </font>
    <font>
      <b/>
      <sz val="11"/>
      <color rgb="FFFF0000"/>
      <name val="Calibri"/>
      <family val="2"/>
    </font>
    <font>
      <b/>
      <sz val="11"/>
      <color theme="0"/>
      <name val="Arial"/>
      <family val="2"/>
    </font>
    <font>
      <b/>
      <sz val="11"/>
      <color rgb="FFFF0000"/>
      <name val="Arial"/>
      <family val="2"/>
    </font>
    <font>
      <sz val="16"/>
      <color theme="1"/>
      <name val="Calibri"/>
      <family val="2"/>
    </font>
    <font>
      <sz val="8"/>
      <color theme="1"/>
      <name val="Calibri"/>
      <family val="2"/>
    </font>
    <font>
      <b/>
      <sz val="10"/>
      <color rgb="FFFFC000"/>
      <name val="Arial"/>
      <family val="2"/>
    </font>
    <font>
      <b/>
      <sz val="10"/>
      <color theme="0"/>
      <name val="Arial"/>
      <family val="2"/>
    </font>
    <font>
      <b/>
      <sz val="14"/>
      <color theme="1"/>
      <name val="Calibri"/>
      <family val="2"/>
    </font>
    <font>
      <sz val="7.5"/>
      <color rgb="FFFF0000"/>
      <name val="Verdana"/>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
      <patternFill patternType="solid">
        <fgColor rgb="FF9999FF"/>
        <bgColor indexed="64"/>
      </patternFill>
    </fill>
    <fill>
      <patternFill patternType="solid">
        <fgColor rgb="FFFFC000"/>
        <bgColor indexed="64"/>
      </patternFill>
    </fill>
    <fill>
      <patternFill patternType="solid">
        <fgColor theme="0"/>
        <bgColor indexed="64"/>
      </patternFill>
    </fill>
    <fill>
      <patternFill patternType="solid">
        <fgColor rgb="FF7030A0"/>
        <bgColor indexed="64"/>
      </patternFill>
    </fill>
    <fill>
      <patternFill patternType="solid">
        <fgColor indexed="56"/>
        <bgColor indexed="64"/>
      </patternFill>
    </fill>
    <fill>
      <patternFill patternType="solid">
        <fgColor indexed="44"/>
        <bgColor indexed="64"/>
      </patternFill>
    </fill>
    <fill>
      <patternFill patternType="solid">
        <fgColor indexed="8"/>
        <bgColor indexed="64"/>
      </patternFill>
    </fill>
    <fill>
      <patternFill patternType="solid">
        <fgColor indexed="17"/>
        <bgColor indexed="64"/>
      </patternFill>
    </fill>
    <fill>
      <patternFill patternType="solid">
        <fgColor rgb="FFFFFF00"/>
        <bgColor indexed="64"/>
      </patternFill>
    </fill>
    <fill>
      <patternFill patternType="solid">
        <fgColor rgb="FFFF0000"/>
        <bgColor indexed="64"/>
      </patternFill>
    </fill>
    <fill>
      <patternFill patternType="solid">
        <fgColor rgb="FFFF6699"/>
        <bgColor indexed="64"/>
      </patternFill>
    </fill>
    <fill>
      <patternFill patternType="solid">
        <fgColor theme="1"/>
        <bgColor indexed="64"/>
      </patternFill>
    </fill>
  </fills>
  <borders count="8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ck">
        <color indexed="10"/>
      </left>
      <right>
        <color indexed="63"/>
      </right>
      <top style="thick">
        <color indexed="10"/>
      </top>
      <bottom style="thin">
        <color indexed="8"/>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color indexed="63"/>
      </left>
      <right style="medium"/>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color indexed="63"/>
      </bottom>
    </border>
    <border>
      <left style="thin"/>
      <right style="medium"/>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thin"/>
    </border>
    <border>
      <left style="thin"/>
      <right>
        <color indexed="63"/>
      </right>
      <top style="thin"/>
      <bottom style="thin"/>
    </border>
    <border>
      <left>
        <color indexed="63"/>
      </left>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thin"/>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thin"/>
      <bottom style="medium"/>
    </border>
    <border>
      <left style="medium"/>
      <right style="thin"/>
      <top>
        <color indexed="63"/>
      </top>
      <bottom>
        <color indexed="63"/>
      </botto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style="thin"/>
    </border>
    <border>
      <left style="medium"/>
      <right style="thin"/>
      <top style="medium"/>
      <bottom style="medium"/>
    </border>
    <border>
      <left>
        <color indexed="63"/>
      </left>
      <right>
        <color indexed="63"/>
      </right>
      <top style="medium"/>
      <bottom style="thin"/>
    </border>
    <border>
      <left style="thin"/>
      <right style="medium"/>
      <top style="medium"/>
      <bottom style="thin"/>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medium"/>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47" fillId="26" borderId="0" applyNumberFormat="0" applyBorder="0" applyAlignment="0" applyProtection="0"/>
    <xf numFmtId="0" fontId="103" fillId="0" borderId="1" applyNumberFormat="0" applyFill="0" applyAlignment="0" applyProtection="0"/>
    <xf numFmtId="0" fontId="104" fillId="0" borderId="2" applyNumberFormat="0" applyFill="0" applyAlignment="0" applyProtection="0"/>
    <xf numFmtId="0" fontId="105" fillId="0" borderId="3" applyNumberFormat="0" applyFill="0" applyAlignment="0" applyProtection="0"/>
    <xf numFmtId="0" fontId="106" fillId="0" borderId="4" applyNumberFormat="0" applyFill="0" applyAlignment="0" applyProtection="0"/>
    <xf numFmtId="0" fontId="106" fillId="0" borderId="0" applyNumberFormat="0" applyFill="0" applyBorder="0" applyAlignment="0" applyProtection="0"/>
    <xf numFmtId="41" fontId="0" fillId="0" borderId="0" applyFont="0" applyFill="0" applyBorder="0" applyAlignment="0" applyProtection="0"/>
    <xf numFmtId="0" fontId="53" fillId="27" borderId="5" applyNumberFormat="0" applyAlignment="0" applyProtection="0"/>
    <xf numFmtId="0" fontId="45" fillId="28" borderId="6" applyNumberFormat="0" applyAlignment="0" applyProtection="0"/>
    <xf numFmtId="0" fontId="107" fillId="29" borderId="7" applyNumberFormat="0" applyAlignment="0" applyProtection="0"/>
    <xf numFmtId="181" fontId="4" fillId="0" borderId="0" applyFont="0" applyFill="0" applyBorder="0" applyAlignment="0" applyProtection="0"/>
    <xf numFmtId="0" fontId="4" fillId="0" borderId="0" applyFont="0" applyFill="0" applyBorder="0" applyAlignment="0" applyProtection="0"/>
    <xf numFmtId="0" fontId="108" fillId="30" borderId="8" applyNumberFormat="0" applyAlignment="0" applyProtection="0"/>
    <xf numFmtId="0" fontId="46" fillId="31" borderId="0" applyNumberFormat="0" applyBorder="0" applyAlignment="0" applyProtection="0"/>
    <xf numFmtId="0" fontId="109" fillId="29" borderId="8" applyNumberFormat="0" applyAlignment="0" applyProtection="0"/>
    <xf numFmtId="0" fontId="110" fillId="32" borderId="9" applyNumberFormat="0" applyAlignment="0" applyProtection="0"/>
    <xf numFmtId="0" fontId="111" fillId="3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12" fillId="34" borderId="0" applyNumberFormat="0" applyBorder="0" applyAlignment="0" applyProtection="0"/>
    <xf numFmtId="0" fontId="56" fillId="35" borderId="0" applyNumberFormat="0" applyBorder="0" applyAlignment="0" applyProtection="0"/>
    <xf numFmtId="0" fontId="57"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7" fillId="0" borderId="0">
      <alignment/>
      <protection/>
    </xf>
    <xf numFmtId="0" fontId="0" fillId="0" borderId="0" applyFill="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pplyFill="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4" fillId="0" borderId="0">
      <alignment/>
      <protection/>
    </xf>
    <xf numFmtId="0" fontId="4" fillId="0" borderId="0">
      <alignment/>
      <protection/>
    </xf>
    <xf numFmtId="0" fontId="0" fillId="36" borderId="10" applyNumberFormat="0" applyFont="0" applyAlignment="0" applyProtection="0"/>
    <xf numFmtId="0" fontId="113" fillId="3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8" borderId="11" applyFont="0" applyBorder="0" applyAlignment="0" applyProtection="0"/>
    <xf numFmtId="0" fontId="26" fillId="0" borderId="0" applyNumberFormat="0" applyFont="0" applyAlignment="0" applyProtection="0"/>
    <xf numFmtId="0" fontId="114" fillId="0" borderId="12" applyNumberFormat="0" applyFill="0" applyAlignment="0" applyProtection="0"/>
    <xf numFmtId="0" fontId="115"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100" fillId="39" borderId="0" applyNumberFormat="0" applyBorder="0" applyAlignment="0" applyProtection="0"/>
    <xf numFmtId="0" fontId="100" fillId="40" borderId="0" applyNumberFormat="0" applyBorder="0" applyAlignment="0" applyProtection="0"/>
    <xf numFmtId="0" fontId="100" fillId="41" borderId="0" applyNumberFormat="0" applyBorder="0" applyAlignment="0" applyProtection="0"/>
    <xf numFmtId="0" fontId="100" fillId="42" borderId="0" applyNumberFormat="0" applyBorder="0" applyAlignment="0" applyProtection="0"/>
    <xf numFmtId="0" fontId="100" fillId="43" borderId="0" applyNumberFormat="0" applyBorder="0" applyAlignment="0" applyProtection="0"/>
    <xf numFmtId="0" fontId="100" fillId="44"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974">
    <xf numFmtId="0" fontId="0" fillId="0" borderId="0" xfId="0" applyAlignment="1">
      <alignment/>
    </xf>
    <xf numFmtId="0" fontId="4" fillId="0" borderId="0" xfId="92" applyFont="1" applyFill="1" applyBorder="1" applyProtection="1">
      <alignment/>
      <protection locked="0"/>
    </xf>
    <xf numFmtId="0" fontId="4" fillId="0" borderId="0" xfId="92" applyFont="1" applyFill="1" applyBorder="1" applyProtection="1" quotePrefix="1">
      <alignment/>
      <protection locked="0"/>
    </xf>
    <xf numFmtId="0" fontId="4" fillId="0" borderId="0" xfId="91" applyFill="1" applyProtection="1">
      <alignment/>
      <protection locked="0"/>
    </xf>
    <xf numFmtId="0" fontId="11" fillId="0" borderId="0" xfId="91" applyFont="1" applyFill="1" applyBorder="1" applyAlignment="1" applyProtection="1">
      <alignment vertical="center"/>
      <protection hidden="1"/>
    </xf>
    <xf numFmtId="0" fontId="11" fillId="0" borderId="0" xfId="91" applyFont="1" applyFill="1" applyBorder="1" applyAlignment="1" applyProtection="1">
      <alignment horizontal="center" vertical="center"/>
      <protection hidden="1"/>
    </xf>
    <xf numFmtId="0" fontId="11" fillId="0" borderId="0" xfId="91" applyFont="1" applyFill="1" applyProtection="1">
      <alignment/>
      <protection locked="0"/>
    </xf>
    <xf numFmtId="0" fontId="14" fillId="0" borderId="13" xfId="91" applyFont="1" applyFill="1" applyBorder="1" applyAlignment="1" applyProtection="1">
      <alignment horizontal="center" vertical="center"/>
      <protection hidden="1"/>
    </xf>
    <xf numFmtId="0" fontId="14" fillId="0" borderId="14" xfId="91" applyFont="1" applyFill="1" applyBorder="1" applyAlignment="1" applyProtection="1">
      <alignment horizontal="centerContinuous" vertical="center"/>
      <protection hidden="1"/>
    </xf>
    <xf numFmtId="0" fontId="4" fillId="0" borderId="0" xfId="91" applyFill="1" applyProtection="1">
      <alignment/>
      <protection hidden="1"/>
    </xf>
    <xf numFmtId="0" fontId="4" fillId="0" borderId="15" xfId="91" applyFont="1" applyFill="1" applyBorder="1" applyAlignment="1" applyProtection="1">
      <alignment horizontal="centerContinuous" vertical="top"/>
      <protection hidden="1"/>
    </xf>
    <xf numFmtId="0" fontId="4" fillId="0" borderId="16" xfId="91" applyFont="1" applyFill="1" applyBorder="1" applyAlignment="1" applyProtection="1">
      <alignment horizontal="centerContinuous" vertical="top"/>
      <protection hidden="1"/>
    </xf>
    <xf numFmtId="0" fontId="4" fillId="0" borderId="17" xfId="91" applyFont="1" applyFill="1" applyBorder="1" applyAlignment="1" applyProtection="1">
      <alignment horizontal="centerContinuous" vertical="center" shrinkToFit="1"/>
      <protection hidden="1"/>
    </xf>
    <xf numFmtId="0" fontId="11" fillId="0" borderId="18" xfId="91" applyFont="1" applyFill="1" applyBorder="1" applyAlignment="1" applyProtection="1">
      <alignment horizontal="center" vertical="center"/>
      <protection hidden="1"/>
    </xf>
    <xf numFmtId="0" fontId="11" fillId="0" borderId="19" xfId="91" applyFont="1" applyFill="1" applyBorder="1" applyAlignment="1" applyProtection="1">
      <alignment horizontal="center" vertical="center"/>
      <protection hidden="1"/>
    </xf>
    <xf numFmtId="0" fontId="11" fillId="0" borderId="20" xfId="91" applyFont="1" applyFill="1" applyBorder="1" applyAlignment="1" applyProtection="1">
      <alignment horizontal="center" vertical="center"/>
      <protection hidden="1"/>
    </xf>
    <xf numFmtId="0" fontId="4" fillId="0" borderId="18" xfId="91" applyFont="1" applyFill="1" applyBorder="1" applyAlignment="1" applyProtection="1">
      <alignment horizontal="center" vertical="center"/>
      <protection hidden="1"/>
    </xf>
    <xf numFmtId="0" fontId="4" fillId="0" borderId="19" xfId="91" applyFont="1" applyFill="1" applyBorder="1" applyAlignment="1" applyProtection="1">
      <alignment horizontal="center" vertical="center"/>
      <protection hidden="1"/>
    </xf>
    <xf numFmtId="0" fontId="4" fillId="0" borderId="0" xfId="91" applyFont="1" applyFill="1" applyProtection="1">
      <alignment/>
      <protection locked="0"/>
    </xf>
    <xf numFmtId="0" fontId="11" fillId="0" borderId="0" xfId="91" applyFont="1" applyFill="1" applyBorder="1" applyProtection="1">
      <alignment/>
      <protection hidden="1"/>
    </xf>
    <xf numFmtId="0" fontId="11" fillId="0" borderId="0" xfId="91" applyFont="1" applyFill="1" applyBorder="1" applyAlignment="1" applyProtection="1" quotePrefix="1">
      <alignment horizontal="left" shrinkToFit="1"/>
      <protection hidden="1"/>
    </xf>
    <xf numFmtId="0" fontId="14" fillId="0" borderId="0" xfId="91" applyFont="1" applyFill="1" applyBorder="1" applyAlignment="1" applyProtection="1" quotePrefix="1">
      <alignment vertical="center"/>
      <protection hidden="1"/>
    </xf>
    <xf numFmtId="0" fontId="11" fillId="0" borderId="0" xfId="91" applyFont="1" applyFill="1" applyBorder="1" applyAlignment="1" applyProtection="1">
      <alignment/>
      <protection hidden="1"/>
    </xf>
    <xf numFmtId="0" fontId="14" fillId="0" borderId="0" xfId="91" applyFont="1" applyFill="1" applyBorder="1" applyAlignment="1" applyProtection="1">
      <alignment vertical="center"/>
      <protection hidden="1"/>
    </xf>
    <xf numFmtId="0" fontId="11" fillId="0" borderId="0" xfId="91" applyFont="1" applyFill="1" applyBorder="1" applyAlignment="1" applyProtection="1">
      <alignment horizontal="center" shrinkToFit="1"/>
      <protection hidden="1"/>
    </xf>
    <xf numFmtId="0" fontId="14" fillId="0" borderId="21" xfId="91" applyFont="1" applyFill="1" applyBorder="1" applyAlignment="1" applyProtection="1">
      <alignment horizontal="center" vertical="center" wrapText="1"/>
      <protection hidden="1"/>
    </xf>
    <xf numFmtId="0" fontId="14" fillId="0" borderId="22" xfId="91" applyFont="1" applyFill="1" applyBorder="1" applyAlignment="1" applyProtection="1">
      <alignment horizontal="center" vertical="center" wrapText="1"/>
      <protection hidden="1"/>
    </xf>
    <xf numFmtId="0" fontId="15" fillId="0" borderId="23" xfId="84" applyFont="1" applyFill="1" applyBorder="1" applyAlignment="1" applyProtection="1">
      <alignment/>
      <protection hidden="1"/>
    </xf>
    <xf numFmtId="0" fontId="11" fillId="0" borderId="24" xfId="91" applyFont="1" applyFill="1" applyBorder="1" applyAlignment="1" applyProtection="1">
      <alignment horizontal="center" vertical="center" wrapText="1"/>
      <protection hidden="1"/>
    </xf>
    <xf numFmtId="0" fontId="11" fillId="0" borderId="0" xfId="91" applyFont="1" applyFill="1" applyBorder="1" applyAlignment="1" applyProtection="1">
      <alignment horizontal="center" vertical="center" wrapText="1"/>
      <protection hidden="1"/>
    </xf>
    <xf numFmtId="0" fontId="4" fillId="0" borderId="0" xfId="91" applyFill="1" applyAlignment="1" applyProtection="1">
      <alignment vertical="center"/>
      <protection locked="0"/>
    </xf>
    <xf numFmtId="0" fontId="14" fillId="0" borderId="21" xfId="91" applyFont="1" applyFill="1" applyBorder="1" applyAlignment="1" applyProtection="1">
      <alignment horizontal="centerContinuous" vertical="center"/>
      <protection hidden="1"/>
    </xf>
    <xf numFmtId="0" fontId="14" fillId="0" borderId="22" xfId="91" applyFont="1" applyFill="1" applyBorder="1" applyAlignment="1" applyProtection="1">
      <alignment horizontal="centerContinuous" vertical="center"/>
      <protection hidden="1"/>
    </xf>
    <xf numFmtId="0" fontId="14" fillId="0" borderId="25" xfId="91" applyFont="1" applyFill="1" applyBorder="1" applyAlignment="1" applyProtection="1">
      <alignment horizontal="centerContinuous" vertical="center"/>
      <protection hidden="1"/>
    </xf>
    <xf numFmtId="0" fontId="14" fillId="0" borderId="26" xfId="91" applyFont="1" applyFill="1" applyBorder="1" applyAlignment="1" applyProtection="1">
      <alignment horizontal="centerContinuous" vertical="center"/>
      <protection hidden="1"/>
    </xf>
    <xf numFmtId="0" fontId="14" fillId="0" borderId="26" xfId="91" applyFont="1" applyFill="1" applyBorder="1" applyAlignment="1" applyProtection="1">
      <alignment horizontal="centerContinuous"/>
      <protection hidden="1"/>
    </xf>
    <xf numFmtId="0" fontId="13" fillId="0" borderId="0" xfId="91" applyFont="1" applyFill="1" applyBorder="1" applyAlignment="1" applyProtection="1" quotePrefix="1">
      <alignment horizontal="centerContinuous" vertical="center"/>
      <protection hidden="1"/>
    </xf>
    <xf numFmtId="0" fontId="13" fillId="0" borderId="0" xfId="91" applyFont="1" applyFill="1" applyAlignment="1" applyProtection="1">
      <alignment vertical="center"/>
      <protection locked="0"/>
    </xf>
    <xf numFmtId="0" fontId="14" fillId="0" borderId="24" xfId="91" applyFont="1" applyFill="1" applyBorder="1" applyAlignment="1" applyProtection="1">
      <alignment horizontal="centerContinuous"/>
      <protection hidden="1"/>
    </xf>
    <xf numFmtId="0" fontId="14" fillId="0" borderId="0" xfId="91" applyFont="1" applyFill="1" applyBorder="1" applyAlignment="1" applyProtection="1">
      <alignment horizontal="centerContinuous"/>
      <protection hidden="1"/>
    </xf>
    <xf numFmtId="0" fontId="14" fillId="0" borderId="26" xfId="91" applyFont="1" applyFill="1" applyBorder="1" applyAlignment="1" applyProtection="1">
      <alignment vertical="center"/>
      <protection hidden="1"/>
    </xf>
    <xf numFmtId="0" fontId="5" fillId="0" borderId="27" xfId="91" applyFont="1" applyFill="1" applyBorder="1" applyAlignment="1" applyProtection="1">
      <alignment horizontal="right" shrinkToFit="1"/>
      <protection hidden="1"/>
    </xf>
    <xf numFmtId="0" fontId="4" fillId="0" borderId="0" xfId="91" applyFill="1" applyAlignment="1" applyProtection="1">
      <alignment shrinkToFit="1"/>
      <protection hidden="1"/>
    </xf>
    <xf numFmtId="0" fontId="4" fillId="0" borderId="0" xfId="91" applyFill="1" applyAlignment="1" applyProtection="1">
      <alignment shrinkToFit="1"/>
      <protection locked="0"/>
    </xf>
    <xf numFmtId="0" fontId="4" fillId="0" borderId="0" xfId="91" applyFill="1" applyBorder="1" applyProtection="1">
      <alignment/>
      <protection locked="0"/>
    </xf>
    <xf numFmtId="0" fontId="4" fillId="0" borderId="0" xfId="91" applyFill="1" applyAlignment="1" applyProtection="1">
      <alignment horizontal="center" vertical="center" wrapText="1"/>
      <protection locked="0"/>
    </xf>
    <xf numFmtId="0" fontId="4" fillId="0" borderId="0" xfId="91" applyFill="1" applyAlignment="1" applyProtection="1">
      <alignment horizontal="center"/>
      <protection locked="0"/>
    </xf>
    <xf numFmtId="0" fontId="11" fillId="0" borderId="0" xfId="91" applyFont="1" applyFill="1" applyAlignment="1" applyProtection="1">
      <alignment horizontal="center"/>
      <protection locked="0"/>
    </xf>
    <xf numFmtId="0" fontId="19" fillId="0" borderId="0" xfId="91" applyFont="1" applyFill="1" applyAlignment="1" applyProtection="1">
      <alignment horizontal="center" vertical="center"/>
      <protection hidden="1"/>
    </xf>
    <xf numFmtId="0" fontId="13" fillId="0" borderId="28" xfId="91" applyFont="1" applyFill="1" applyBorder="1" applyAlignment="1" applyProtection="1">
      <alignment shrinkToFit="1"/>
      <protection hidden="1"/>
    </xf>
    <xf numFmtId="172" fontId="13" fillId="0" borderId="28" xfId="91" applyNumberFormat="1" applyFont="1" applyFill="1" applyBorder="1" applyAlignment="1" applyProtection="1">
      <alignment shrinkToFit="1"/>
      <protection hidden="1"/>
    </xf>
    <xf numFmtId="0" fontId="13" fillId="0" borderId="29" xfId="91" applyFont="1" applyFill="1" applyBorder="1" applyProtection="1">
      <alignment/>
      <protection hidden="1"/>
    </xf>
    <xf numFmtId="0" fontId="4" fillId="0" borderId="30" xfId="91" applyFont="1" applyFill="1" applyBorder="1" applyAlignment="1" applyProtection="1">
      <alignment shrinkToFit="1"/>
      <protection hidden="1"/>
    </xf>
    <xf numFmtId="0" fontId="14" fillId="0" borderId="31" xfId="91" applyFont="1" applyFill="1" applyBorder="1" applyAlignment="1" applyProtection="1">
      <alignment horizontal="centerContinuous" vertical="center"/>
      <protection hidden="1"/>
    </xf>
    <xf numFmtId="0" fontId="14" fillId="0" borderId="32" xfId="91" applyFont="1" applyFill="1" applyBorder="1" applyAlignment="1" applyProtection="1">
      <alignment horizontal="centerContinuous" vertical="center"/>
      <protection hidden="1"/>
    </xf>
    <xf numFmtId="0" fontId="14" fillId="0" borderId="23" xfId="91" applyFont="1" applyFill="1" applyBorder="1" applyAlignment="1" applyProtection="1">
      <alignment horizontal="centerContinuous" vertical="center"/>
      <protection hidden="1"/>
    </xf>
    <xf numFmtId="0" fontId="14" fillId="0" borderId="33" xfId="91" applyFont="1" applyFill="1" applyBorder="1" applyAlignment="1" applyProtection="1">
      <alignment horizontal="center" vertical="center" wrapText="1"/>
      <protection hidden="1"/>
    </xf>
    <xf numFmtId="0" fontId="11" fillId="0" borderId="22" xfId="91" applyFont="1" applyFill="1" applyBorder="1" applyAlignment="1" applyProtection="1">
      <alignment horizontal="center" vertical="center"/>
      <protection hidden="1"/>
    </xf>
    <xf numFmtId="0" fontId="14" fillId="0" borderId="27" xfId="91" applyFont="1" applyFill="1" applyBorder="1" applyAlignment="1" applyProtection="1">
      <alignment horizontal="centerContinuous"/>
      <protection hidden="1"/>
    </xf>
    <xf numFmtId="0" fontId="4" fillId="0" borderId="34" xfId="91" applyFont="1" applyFill="1" applyBorder="1" applyAlignment="1" applyProtection="1">
      <alignment horizontal="center"/>
      <protection hidden="1"/>
    </xf>
    <xf numFmtId="0" fontId="14" fillId="0" borderId="24" xfId="91" applyFont="1" applyFill="1" applyBorder="1" applyAlignment="1" applyProtection="1" quotePrefix="1">
      <alignment horizontal="centerContinuous"/>
      <protection hidden="1"/>
    </xf>
    <xf numFmtId="0" fontId="14" fillId="0" borderId="0" xfId="91" applyFont="1" applyFill="1" applyBorder="1" applyAlignment="1" applyProtection="1" quotePrefix="1">
      <alignment horizontal="centerContinuous"/>
      <protection hidden="1"/>
    </xf>
    <xf numFmtId="0" fontId="14" fillId="0" borderId="35" xfId="91" applyFont="1" applyFill="1" applyBorder="1" applyAlignment="1" applyProtection="1" quotePrefix="1">
      <alignment horizontal="centerContinuous"/>
      <protection hidden="1"/>
    </xf>
    <xf numFmtId="0" fontId="13" fillId="0" borderId="35" xfId="91" applyFont="1" applyFill="1" applyBorder="1" applyAlignment="1" applyProtection="1" quotePrefix="1">
      <alignment horizontal="centerContinuous" vertical="center"/>
      <protection hidden="1"/>
    </xf>
    <xf numFmtId="0" fontId="14" fillId="0" borderId="35" xfId="91" applyFont="1" applyFill="1" applyBorder="1" applyAlignment="1" applyProtection="1">
      <alignment horizontal="centerContinuous"/>
      <protection hidden="1"/>
    </xf>
    <xf numFmtId="0" fontId="14" fillId="0" borderId="36" xfId="91" applyFont="1" applyFill="1" applyBorder="1" applyAlignment="1" applyProtection="1" quotePrefix="1">
      <alignment horizontal="centerContinuous"/>
      <protection hidden="1"/>
    </xf>
    <xf numFmtId="0" fontId="14" fillId="0" borderId="37" xfId="91" applyFont="1" applyFill="1" applyBorder="1" applyAlignment="1" applyProtection="1" quotePrefix="1">
      <alignment horizontal="centerContinuous"/>
      <protection hidden="1"/>
    </xf>
    <xf numFmtId="0" fontId="14" fillId="0" borderId="38" xfId="91" applyFont="1" applyFill="1" applyBorder="1" applyAlignment="1" applyProtection="1" quotePrefix="1">
      <alignment horizontal="centerContinuous"/>
      <protection hidden="1"/>
    </xf>
    <xf numFmtId="0" fontId="22" fillId="0" borderId="0" xfId="91" applyFont="1" applyProtection="1">
      <alignment/>
      <protection hidden="1"/>
    </xf>
    <xf numFmtId="0" fontId="4" fillId="0" borderId="0" xfId="91" applyFont="1" applyFill="1" applyProtection="1">
      <alignment/>
      <protection hidden="1"/>
    </xf>
    <xf numFmtId="0" fontId="10" fillId="0" borderId="0" xfId="91" applyFont="1" applyFill="1" applyProtection="1">
      <alignment/>
      <protection hidden="1"/>
    </xf>
    <xf numFmtId="0" fontId="10" fillId="0" borderId="0" xfId="91" applyFont="1" applyFill="1" applyProtection="1">
      <alignment/>
      <protection locked="0"/>
    </xf>
    <xf numFmtId="0" fontId="0" fillId="0" borderId="0" xfId="88">
      <alignment/>
      <protection/>
    </xf>
    <xf numFmtId="0" fontId="14" fillId="0" borderId="24" xfId="91" applyFont="1" applyFill="1" applyBorder="1" applyAlignment="1" applyProtection="1">
      <alignment horizontal="center" vertical="center" wrapText="1"/>
      <protection hidden="1"/>
    </xf>
    <xf numFmtId="0" fontId="14" fillId="0" borderId="0" xfId="91" applyFont="1" applyFill="1" applyBorder="1" applyAlignment="1" applyProtection="1">
      <alignment horizontal="center" vertical="center" wrapText="1"/>
      <protection hidden="1"/>
    </xf>
    <xf numFmtId="0" fontId="14" fillId="0" borderId="0" xfId="91" applyFont="1" applyFill="1" applyBorder="1" applyAlignment="1" applyProtection="1">
      <alignment horizontal="center" vertical="center"/>
      <protection hidden="1"/>
    </xf>
    <xf numFmtId="0" fontId="4" fillId="0" borderId="24" xfId="91" applyFont="1" applyFill="1" applyBorder="1" applyAlignment="1" applyProtection="1" quotePrefix="1">
      <alignment horizontal="center" vertical="center" wrapText="1"/>
      <protection hidden="1"/>
    </xf>
    <xf numFmtId="0" fontId="4" fillId="0" borderId="17" xfId="91" applyFont="1" applyFill="1" applyBorder="1" applyAlignment="1" applyProtection="1" quotePrefix="1">
      <alignment horizontal="center" vertical="center" wrapText="1"/>
      <protection hidden="1"/>
    </xf>
    <xf numFmtId="0" fontId="0" fillId="31" borderId="0" xfId="0" applyFill="1" applyAlignment="1">
      <alignment/>
    </xf>
    <xf numFmtId="0" fontId="0" fillId="0" borderId="0" xfId="0" applyAlignment="1" quotePrefix="1">
      <alignment/>
    </xf>
    <xf numFmtId="0" fontId="13" fillId="0" borderId="0" xfId="91" applyFont="1" applyFill="1" applyAlignment="1" applyProtection="1">
      <alignment horizontal="right"/>
      <protection hidden="1"/>
    </xf>
    <xf numFmtId="0" fontId="13" fillId="0" borderId="19" xfId="91" applyFont="1" applyFill="1" applyBorder="1" applyAlignment="1" applyProtection="1">
      <alignment horizontal="center" vertical="center"/>
      <protection hidden="1"/>
    </xf>
    <xf numFmtId="0" fontId="4" fillId="0" borderId="0" xfId="91" applyFont="1" applyFill="1" applyBorder="1" applyProtection="1">
      <alignment/>
      <protection hidden="1"/>
    </xf>
    <xf numFmtId="0" fontId="4" fillId="0" borderId="0" xfId="91" applyFont="1" applyFill="1" applyBorder="1" applyAlignment="1" applyProtection="1">
      <alignment shrinkToFit="1"/>
      <protection hidden="1"/>
    </xf>
    <xf numFmtId="0" fontId="4" fillId="0" borderId="33" xfId="91" applyFont="1" applyFill="1" applyBorder="1" applyAlignment="1" applyProtection="1">
      <alignment horizontal="center" vertical="center" shrinkToFit="1"/>
      <protection hidden="1"/>
    </xf>
    <xf numFmtId="0" fontId="4" fillId="0" borderId="27" xfId="91" applyFont="1" applyFill="1" applyBorder="1" applyAlignment="1" applyProtection="1">
      <alignment horizontal="center" shrinkToFit="1"/>
      <protection hidden="1"/>
    </xf>
    <xf numFmtId="0" fontId="13" fillId="0" borderId="15" xfId="91" applyFont="1" applyFill="1" applyBorder="1" applyAlignment="1" applyProtection="1">
      <alignment horizontal="center"/>
      <protection hidden="1"/>
    </xf>
    <xf numFmtId="0" fontId="13" fillId="0" borderId="16" xfId="91" applyFont="1" applyFill="1" applyBorder="1" applyAlignment="1" applyProtection="1">
      <alignment horizontal="center"/>
      <protection hidden="1"/>
    </xf>
    <xf numFmtId="0" fontId="13" fillId="0" borderId="39" xfId="91" applyFont="1" applyFill="1" applyBorder="1" applyAlignment="1" applyProtection="1">
      <alignment horizontal="center"/>
      <protection hidden="1"/>
    </xf>
    <xf numFmtId="0" fontId="4" fillId="0" borderId="37" xfId="91" applyFont="1" applyFill="1" applyBorder="1" applyProtection="1">
      <alignment/>
      <protection hidden="1"/>
    </xf>
    <xf numFmtId="0" fontId="13" fillId="0" borderId="28" xfId="91" applyFont="1" applyFill="1" applyBorder="1" applyAlignment="1" applyProtection="1">
      <alignment shrinkToFit="1"/>
      <protection hidden="1"/>
    </xf>
    <xf numFmtId="172" fontId="13" fillId="0" borderId="15" xfId="91" applyNumberFormat="1" applyFont="1" applyFill="1" applyBorder="1" applyAlignment="1" applyProtection="1">
      <alignment horizontal="center"/>
      <protection hidden="1"/>
    </xf>
    <xf numFmtId="172" fontId="13" fillId="0" borderId="16" xfId="91" applyNumberFormat="1" applyFont="1" applyFill="1" applyBorder="1" applyAlignment="1" applyProtection="1">
      <alignment horizontal="center"/>
      <protection hidden="1"/>
    </xf>
    <xf numFmtId="172" fontId="13" fillId="0" borderId="39" xfId="91" applyNumberFormat="1" applyFont="1" applyFill="1" applyBorder="1" applyAlignment="1" applyProtection="1">
      <alignment horizontal="center"/>
      <protection hidden="1"/>
    </xf>
    <xf numFmtId="172" fontId="13" fillId="0" borderId="38" xfId="91" applyNumberFormat="1" applyFont="1" applyFill="1" applyBorder="1" applyAlignment="1" applyProtection="1" quotePrefix="1">
      <alignment horizontal="center"/>
      <protection hidden="1"/>
    </xf>
    <xf numFmtId="0" fontId="4" fillId="0" borderId="26" xfId="91" applyFont="1" applyFill="1" applyBorder="1" applyAlignment="1" applyProtection="1">
      <alignment vertical="center"/>
      <protection hidden="1"/>
    </xf>
    <xf numFmtId="0" fontId="4" fillId="0" borderId="27" xfId="91" applyFont="1" applyFill="1" applyBorder="1" applyAlignment="1" applyProtection="1">
      <alignment vertical="center" shrinkToFit="1"/>
      <protection hidden="1"/>
    </xf>
    <xf numFmtId="0" fontId="4" fillId="0" borderId="0" xfId="91" applyFont="1" applyFill="1" applyBorder="1" applyAlignment="1" applyProtection="1">
      <alignment vertical="center"/>
      <protection hidden="1"/>
    </xf>
    <xf numFmtId="0" fontId="4" fillId="0" borderId="26" xfId="91" applyFont="1" applyFill="1" applyBorder="1" applyProtection="1">
      <alignment/>
      <protection hidden="1"/>
    </xf>
    <xf numFmtId="49" fontId="28" fillId="0" borderId="0" xfId="87" applyNumberFormat="1" applyFont="1" applyFill="1" applyBorder="1" applyAlignment="1">
      <alignment horizontal="left" vertical="center"/>
      <protection/>
    </xf>
    <xf numFmtId="0" fontId="28" fillId="0" borderId="0" xfId="87" applyFont="1" applyFill="1" applyBorder="1" applyAlignment="1">
      <alignment horizontal="center" vertical="center"/>
      <protection/>
    </xf>
    <xf numFmtId="172" fontId="13" fillId="45" borderId="40" xfId="91" applyNumberFormat="1" applyFont="1" applyFill="1" applyBorder="1" applyAlignment="1" applyProtection="1">
      <alignment horizontal="center"/>
      <protection hidden="1"/>
    </xf>
    <xf numFmtId="172" fontId="13" fillId="27" borderId="40" xfId="91" applyNumberFormat="1" applyFont="1" applyFill="1" applyBorder="1" applyAlignment="1" applyProtection="1">
      <alignment horizontal="center"/>
      <protection hidden="1"/>
    </xf>
    <xf numFmtId="172" fontId="13" fillId="46" borderId="38" xfId="91" applyNumberFormat="1" applyFont="1" applyFill="1" applyBorder="1" applyAlignment="1" applyProtection="1" quotePrefix="1">
      <alignment horizontal="center"/>
      <protection hidden="1"/>
    </xf>
    <xf numFmtId="172" fontId="13" fillId="46" borderId="13" xfId="91" applyNumberFormat="1" applyFont="1" applyFill="1" applyBorder="1" applyAlignment="1" applyProtection="1" quotePrefix="1">
      <alignment horizontal="center"/>
      <protection hidden="1"/>
    </xf>
    <xf numFmtId="0" fontId="4" fillId="38" borderId="0" xfId="91" applyFill="1" applyProtection="1">
      <alignment/>
      <protection locked="0"/>
    </xf>
    <xf numFmtId="0" fontId="4" fillId="38" borderId="0" xfId="91" applyFill="1" applyAlignment="1" applyProtection="1">
      <alignment horizontal="center"/>
      <protection locked="0"/>
    </xf>
    <xf numFmtId="0" fontId="14" fillId="0" borderId="41" xfId="91" applyFont="1" applyFill="1" applyBorder="1" applyAlignment="1" applyProtection="1">
      <alignment horizontal="center" vertical="center"/>
      <protection hidden="1"/>
    </xf>
    <xf numFmtId="0" fontId="4" fillId="0" borderId="42" xfId="91" applyFont="1" applyFill="1" applyBorder="1" applyAlignment="1" applyProtection="1">
      <alignment horizontal="center" vertical="center"/>
      <protection hidden="1"/>
    </xf>
    <xf numFmtId="0" fontId="14" fillId="0" borderId="43" xfId="91" applyFont="1" applyFill="1" applyBorder="1" applyAlignment="1" applyProtection="1">
      <alignment horizontal="center" vertical="center"/>
      <protection hidden="1"/>
    </xf>
    <xf numFmtId="0" fontId="4" fillId="0" borderId="44" xfId="91" applyFont="1" applyFill="1" applyBorder="1" applyAlignment="1" applyProtection="1">
      <alignment horizontal="center" vertical="center" wrapText="1"/>
      <protection hidden="1"/>
    </xf>
    <xf numFmtId="0" fontId="5" fillId="0" borderId="43" xfId="91" applyFont="1" applyFill="1" applyBorder="1" applyAlignment="1" applyProtection="1">
      <alignment horizontal="center" vertical="center" wrapText="1"/>
      <protection hidden="1"/>
    </xf>
    <xf numFmtId="172" fontId="21" fillId="38" borderId="45" xfId="0" applyNumberFormat="1" applyFont="1" applyFill="1" applyBorder="1" applyAlignment="1" applyProtection="1">
      <alignment horizontal="left" vertical="center" shrinkToFit="1"/>
      <protection hidden="1"/>
    </xf>
    <xf numFmtId="0" fontId="4" fillId="0" borderId="25" xfId="91" applyFont="1" applyFill="1" applyBorder="1" applyAlignment="1" applyProtection="1">
      <alignment horizontal="center" vertical="center"/>
      <protection hidden="1"/>
    </xf>
    <xf numFmtId="0" fontId="4" fillId="0" borderId="27" xfId="91" applyFont="1" applyFill="1" applyBorder="1" applyAlignment="1" applyProtection="1">
      <alignment horizontal="center" vertical="center"/>
      <protection hidden="1"/>
    </xf>
    <xf numFmtId="0" fontId="4" fillId="0" borderId="44" xfId="91" applyFont="1" applyFill="1" applyBorder="1" applyAlignment="1" applyProtection="1">
      <alignment horizontal="centerContinuous" vertical="top"/>
      <protection hidden="1"/>
    </xf>
    <xf numFmtId="0" fontId="14" fillId="0" borderId="26" xfId="91" applyFont="1" applyFill="1" applyBorder="1" applyProtection="1">
      <alignment/>
      <protection hidden="1"/>
    </xf>
    <xf numFmtId="0" fontId="13" fillId="38" borderId="46" xfId="91" applyFont="1" applyFill="1" applyBorder="1" applyAlignment="1" applyProtection="1" quotePrefix="1">
      <alignment horizontal="left" shrinkToFit="1"/>
      <protection hidden="1"/>
    </xf>
    <xf numFmtId="0" fontId="13" fillId="38" borderId="29" xfId="91" applyFont="1" applyFill="1" applyBorder="1" applyAlignment="1" applyProtection="1" quotePrefix="1">
      <alignment horizontal="left" shrinkToFit="1"/>
      <protection hidden="1"/>
    </xf>
    <xf numFmtId="0" fontId="13" fillId="38" borderId="29" xfId="91" applyFont="1" applyFill="1" applyBorder="1" applyAlignment="1" applyProtection="1">
      <alignment horizontal="left" shrinkToFit="1"/>
      <protection hidden="1"/>
    </xf>
    <xf numFmtId="172" fontId="31" fillId="21" borderId="16" xfId="91" applyNumberFormat="1" applyFont="1" applyFill="1" applyBorder="1" applyAlignment="1" applyProtection="1" quotePrefix="1">
      <alignment horizontal="center"/>
      <protection hidden="1"/>
    </xf>
    <xf numFmtId="172" fontId="31" fillId="21" borderId="16" xfId="91" applyNumberFormat="1" applyFont="1" applyFill="1" applyBorder="1" applyAlignment="1" applyProtection="1">
      <alignment horizontal="center"/>
      <protection hidden="1"/>
    </xf>
    <xf numFmtId="0" fontId="31" fillId="21" borderId="16" xfId="91" applyNumberFormat="1" applyFont="1" applyFill="1" applyBorder="1" applyAlignment="1" applyProtection="1">
      <alignment horizontal="center"/>
      <protection hidden="1"/>
    </xf>
    <xf numFmtId="0" fontId="5" fillId="0" borderId="0" xfId="91" applyFont="1" applyFill="1" applyAlignment="1" applyProtection="1">
      <alignment horizontal="right" shrinkToFit="1"/>
      <protection hidden="1"/>
    </xf>
    <xf numFmtId="173" fontId="13" fillId="0" borderId="0" xfId="91" applyNumberFormat="1" applyFont="1" applyFill="1" applyBorder="1" applyAlignment="1" applyProtection="1">
      <alignment horizontal="center" vertical="center"/>
      <protection hidden="1"/>
    </xf>
    <xf numFmtId="0" fontId="13" fillId="47" borderId="29" xfId="91" applyFont="1" applyFill="1" applyBorder="1" applyAlignment="1" applyProtection="1" quotePrefix="1">
      <alignment horizontal="left" shrinkToFit="1"/>
      <protection hidden="1"/>
    </xf>
    <xf numFmtId="0" fontId="13" fillId="47" borderId="47" xfId="91" applyFont="1" applyFill="1" applyBorder="1" applyAlignment="1" applyProtection="1">
      <alignment horizontal="left" shrinkToFit="1"/>
      <protection hidden="1"/>
    </xf>
    <xf numFmtId="0" fontId="0" fillId="0" borderId="0" xfId="88" applyFill="1">
      <alignment/>
      <protection/>
    </xf>
    <xf numFmtId="0" fontId="0" fillId="0" borderId="0" xfId="88" applyFont="1" applyFill="1">
      <alignment/>
      <protection/>
    </xf>
    <xf numFmtId="0" fontId="6" fillId="0" borderId="0" xfId="59" applyFill="1" applyAlignment="1" applyProtection="1">
      <alignment/>
      <protection/>
    </xf>
    <xf numFmtId="0" fontId="1" fillId="0" borderId="0" xfId="88" applyFont="1" applyFill="1">
      <alignment/>
      <protection/>
    </xf>
    <xf numFmtId="0" fontId="13" fillId="0" borderId="48" xfId="91" applyFont="1" applyFill="1" applyBorder="1" applyAlignment="1" applyProtection="1">
      <alignment horizontal="center"/>
      <protection hidden="1"/>
    </xf>
    <xf numFmtId="0" fontId="13" fillId="0" borderId="49" xfId="91" applyFont="1" applyFill="1" applyBorder="1" applyAlignment="1" applyProtection="1">
      <alignment horizontal="center"/>
      <protection hidden="1"/>
    </xf>
    <xf numFmtId="4" fontId="13" fillId="0" borderId="49" xfId="91" applyNumberFormat="1" applyFont="1" applyFill="1" applyBorder="1" applyAlignment="1" applyProtection="1">
      <alignment horizontal="right"/>
      <protection hidden="1"/>
    </xf>
    <xf numFmtId="4" fontId="13" fillId="0" borderId="48" xfId="91" applyNumberFormat="1" applyFont="1" applyFill="1" applyBorder="1" applyAlignment="1" applyProtection="1">
      <alignment horizontal="right" vertical="center"/>
      <protection hidden="1"/>
    </xf>
    <xf numFmtId="4" fontId="13" fillId="0" borderId="49" xfId="91" applyNumberFormat="1" applyFont="1" applyFill="1" applyBorder="1" applyAlignment="1" applyProtection="1">
      <alignment horizontal="right" vertical="center"/>
      <protection hidden="1"/>
    </xf>
    <xf numFmtId="4" fontId="13" fillId="0" borderId="48" xfId="91" applyNumberFormat="1" applyFont="1" applyFill="1" applyBorder="1" applyAlignment="1" applyProtection="1">
      <alignment horizontal="right"/>
      <protection hidden="1"/>
    </xf>
    <xf numFmtId="0" fontId="15" fillId="27"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15" fillId="0" borderId="0" xfId="0" applyFont="1" applyFill="1" applyBorder="1" applyAlignment="1" applyProtection="1">
      <alignment horizontal="center" shrinkToFit="1"/>
      <protection locked="0"/>
    </xf>
    <xf numFmtId="0" fontId="15" fillId="0" borderId="0" xfId="0" applyFont="1" applyFill="1" applyBorder="1" applyAlignment="1" applyProtection="1">
      <alignment shrinkToFit="1"/>
      <protection locked="0"/>
    </xf>
    <xf numFmtId="0" fontId="15" fillId="0" borderId="0" xfId="0" applyFont="1" applyFill="1" applyBorder="1" applyAlignment="1" applyProtection="1">
      <alignment horizontal="center"/>
      <protection locked="0"/>
    </xf>
    <xf numFmtId="49" fontId="15" fillId="0" borderId="0" xfId="0" applyNumberFormat="1" applyFont="1" applyFill="1" applyBorder="1" applyAlignment="1" applyProtection="1">
      <alignment horizontal="center"/>
      <protection locked="0"/>
    </xf>
    <xf numFmtId="49" fontId="32" fillId="0" borderId="0" xfId="0" applyNumberFormat="1" applyFont="1" applyFill="1" applyBorder="1" applyAlignment="1" applyProtection="1">
      <alignment horizontal="center"/>
      <protection locked="0"/>
    </xf>
    <xf numFmtId="4" fontId="4" fillId="0" borderId="0" xfId="91" applyNumberFormat="1" applyFill="1" applyProtection="1">
      <alignment/>
      <protection locked="0"/>
    </xf>
    <xf numFmtId="172" fontId="13" fillId="0" borderId="43" xfId="91" applyNumberFormat="1" applyFont="1" applyFill="1" applyBorder="1" applyAlignment="1" applyProtection="1">
      <alignment horizontal="center"/>
      <protection hidden="1"/>
    </xf>
    <xf numFmtId="172" fontId="13" fillId="0" borderId="50" xfId="91" applyNumberFormat="1" applyFont="1" applyFill="1" applyBorder="1" applyAlignment="1" applyProtection="1">
      <alignment horizontal="center"/>
      <protection hidden="1"/>
    </xf>
    <xf numFmtId="0" fontId="13" fillId="0" borderId="30" xfId="91" applyFont="1" applyFill="1" applyBorder="1" applyAlignment="1" applyProtection="1">
      <alignment shrinkToFit="1"/>
      <protection hidden="1"/>
    </xf>
    <xf numFmtId="0" fontId="15" fillId="27"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33" fillId="0" borderId="0" xfId="0" applyNumberFormat="1" applyFont="1" applyFill="1" applyBorder="1" applyAlignment="1" applyProtection="1">
      <alignment horizontal="center" shrinkToFit="1"/>
      <protection locked="0"/>
    </xf>
    <xf numFmtId="0" fontId="13" fillId="27" borderId="16" xfId="91" applyFont="1" applyFill="1" applyBorder="1" applyAlignment="1" applyProtection="1">
      <alignment horizontal="center"/>
      <protection hidden="1"/>
    </xf>
    <xf numFmtId="0" fontId="13" fillId="38" borderId="16" xfId="91" applyFont="1" applyFill="1" applyBorder="1" applyProtection="1">
      <alignment/>
      <protection hidden="1"/>
    </xf>
    <xf numFmtId="0" fontId="13" fillId="45" borderId="16" xfId="91" applyFont="1" applyFill="1" applyBorder="1" applyProtection="1">
      <alignment/>
      <protection hidden="1"/>
    </xf>
    <xf numFmtId="0" fontId="13" fillId="47" borderId="16" xfId="91" applyFont="1" applyFill="1" applyBorder="1" applyProtection="1">
      <alignment/>
      <protection hidden="1"/>
    </xf>
    <xf numFmtId="0" fontId="13" fillId="48" borderId="16" xfId="91" applyFont="1" applyFill="1" applyBorder="1" applyProtection="1">
      <alignment/>
      <protection hidden="1"/>
    </xf>
    <xf numFmtId="0" fontId="13" fillId="0" borderId="0" xfId="91" applyFont="1" applyFill="1" applyProtection="1">
      <alignment/>
      <protection hidden="1"/>
    </xf>
    <xf numFmtId="0" fontId="13" fillId="38" borderId="16" xfId="91" applyFont="1" applyFill="1" applyBorder="1" applyAlignment="1" applyProtection="1">
      <alignment horizontal="center" vertical="center"/>
      <protection hidden="1"/>
    </xf>
    <xf numFmtId="0" fontId="13" fillId="46" borderId="16" xfId="91" applyFont="1" applyFill="1" applyBorder="1" applyAlignment="1" applyProtection="1">
      <alignment horizontal="center" vertical="center"/>
      <protection hidden="1"/>
    </xf>
    <xf numFmtId="0" fontId="13" fillId="45" borderId="16" xfId="91" applyFont="1" applyFill="1" applyBorder="1" applyAlignment="1" applyProtection="1">
      <alignment horizontal="center" vertical="center"/>
      <protection hidden="1"/>
    </xf>
    <xf numFmtId="0" fontId="13" fillId="47" borderId="16" xfId="91" applyFont="1" applyFill="1" applyBorder="1" applyAlignment="1" applyProtection="1">
      <alignment horizontal="center" vertical="center"/>
      <protection hidden="1"/>
    </xf>
    <xf numFmtId="0" fontId="13" fillId="48" borderId="16" xfId="91" applyFont="1" applyFill="1" applyBorder="1" applyAlignment="1" applyProtection="1">
      <alignment horizontal="center" vertical="center"/>
      <protection hidden="1"/>
    </xf>
    <xf numFmtId="0" fontId="13" fillId="0" borderId="0" xfId="91" applyFont="1" applyFill="1" applyAlignment="1" applyProtection="1">
      <alignment/>
      <protection hidden="1"/>
    </xf>
    <xf numFmtId="0" fontId="13" fillId="49" borderId="51" xfId="91" applyFont="1" applyFill="1" applyBorder="1" applyProtection="1">
      <alignment/>
      <protection locked="0"/>
    </xf>
    <xf numFmtId="0" fontId="12" fillId="48" borderId="51" xfId="91" applyFont="1" applyFill="1" applyBorder="1" applyAlignment="1" applyProtection="1">
      <alignment horizontal="center"/>
      <protection locked="0"/>
    </xf>
    <xf numFmtId="172" fontId="12" fillId="50" borderId="51" xfId="91" applyNumberFormat="1" applyFont="1" applyFill="1" applyBorder="1" applyAlignment="1" applyProtection="1">
      <alignment horizontal="center"/>
      <protection locked="0"/>
    </xf>
    <xf numFmtId="172" fontId="12" fillId="47" borderId="51" xfId="91" applyNumberFormat="1" applyFont="1" applyFill="1" applyBorder="1" applyAlignment="1" applyProtection="1">
      <alignment horizontal="center"/>
      <protection locked="0"/>
    </xf>
    <xf numFmtId="0" fontId="12" fillId="47" borderId="51" xfId="91" applyNumberFormat="1" applyFont="1" applyFill="1" applyBorder="1" applyAlignment="1" applyProtection="1">
      <alignment horizontal="center"/>
      <protection locked="0"/>
    </xf>
    <xf numFmtId="172" fontId="12" fillId="45" borderId="51" xfId="91" applyNumberFormat="1" applyFont="1" applyFill="1" applyBorder="1" applyAlignment="1" applyProtection="1">
      <alignment horizontal="center"/>
      <protection locked="0"/>
    </xf>
    <xf numFmtId="0" fontId="12" fillId="45" borderId="51" xfId="91" applyNumberFormat="1" applyFont="1" applyFill="1" applyBorder="1" applyAlignment="1" applyProtection="1">
      <alignment horizontal="center"/>
      <protection locked="0"/>
    </xf>
    <xf numFmtId="172" fontId="12" fillId="48" borderId="51" xfId="91" applyNumberFormat="1" applyFont="1" applyFill="1" applyBorder="1" applyAlignment="1" applyProtection="1">
      <alignment horizontal="center"/>
      <protection locked="0"/>
    </xf>
    <xf numFmtId="0" fontId="12" fillId="48" borderId="51" xfId="91" applyNumberFormat="1" applyFont="1" applyFill="1" applyBorder="1" applyAlignment="1" applyProtection="1">
      <alignment horizontal="center"/>
      <protection locked="0"/>
    </xf>
    <xf numFmtId="0" fontId="13" fillId="0" borderId="0" xfId="91" applyFont="1" applyFill="1" applyProtection="1">
      <alignment/>
      <protection locked="0"/>
    </xf>
    <xf numFmtId="0" fontId="13" fillId="49" borderId="51" xfId="91" applyFont="1" applyFill="1" applyBorder="1" applyAlignment="1" applyProtection="1">
      <alignment shrinkToFit="1"/>
      <protection locked="0"/>
    </xf>
    <xf numFmtId="172" fontId="12" fillId="38" borderId="51" xfId="91" applyNumberFormat="1" applyFont="1" applyFill="1" applyBorder="1" applyAlignment="1" applyProtection="1">
      <alignment horizontal="center"/>
      <protection locked="0"/>
    </xf>
    <xf numFmtId="172" fontId="12" fillId="46" borderId="51" xfId="91" applyNumberFormat="1" applyFont="1" applyFill="1" applyBorder="1" applyAlignment="1" applyProtection="1">
      <alignment horizontal="center"/>
      <protection locked="0"/>
    </xf>
    <xf numFmtId="0" fontId="12" fillId="46" borderId="51" xfId="91" applyNumberFormat="1" applyFont="1" applyFill="1" applyBorder="1" applyAlignment="1" applyProtection="1">
      <alignment horizontal="center"/>
      <protection locked="0"/>
    </xf>
    <xf numFmtId="0" fontId="13" fillId="0" borderId="0" xfId="91" applyFont="1" applyFill="1" applyAlignment="1" applyProtection="1">
      <alignment horizontal="center" vertical="center" wrapText="1"/>
      <protection locked="0"/>
    </xf>
    <xf numFmtId="0" fontId="34" fillId="51" borderId="16" xfId="0" applyFont="1" applyFill="1" applyBorder="1" applyAlignment="1" applyProtection="1">
      <alignment horizontal="center" vertical="center" wrapText="1"/>
      <protection hidden="1"/>
    </xf>
    <xf numFmtId="4" fontId="34" fillId="51" borderId="16"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protection locked="0"/>
    </xf>
    <xf numFmtId="0" fontId="14" fillId="0" borderId="16" xfId="91" applyFont="1" applyBorder="1" applyProtection="1">
      <alignment/>
      <protection locked="0"/>
    </xf>
    <xf numFmtId="0" fontId="15" fillId="38" borderId="52" xfId="0" applyNumberFormat="1" applyFont="1" applyFill="1" applyBorder="1" applyAlignment="1" applyProtection="1">
      <alignment horizontal="center" vertical="top"/>
      <protection locked="0"/>
    </xf>
    <xf numFmtId="0" fontId="15" fillId="38" borderId="53" xfId="0" applyNumberFormat="1" applyFont="1" applyFill="1" applyBorder="1" applyAlignment="1" applyProtection="1">
      <alignment horizontal="center" vertical="top"/>
      <protection locked="0"/>
    </xf>
    <xf numFmtId="0" fontId="15" fillId="46" borderId="15" xfId="0" applyNumberFormat="1" applyFont="1" applyFill="1" applyBorder="1" applyAlignment="1" applyProtection="1">
      <alignment horizontal="center" vertical="top"/>
      <protection locked="0"/>
    </xf>
    <xf numFmtId="0" fontId="15" fillId="46" borderId="16" xfId="0" applyNumberFormat="1" applyFont="1" applyFill="1" applyBorder="1" applyAlignment="1" applyProtection="1">
      <alignment horizontal="center" vertical="top"/>
      <protection locked="0"/>
    </xf>
    <xf numFmtId="0" fontId="15" fillId="46" borderId="39" xfId="0" applyNumberFormat="1" applyFont="1" applyFill="1" applyBorder="1" applyAlignment="1" applyProtection="1">
      <alignment horizontal="center" vertical="top"/>
      <protection locked="0"/>
    </xf>
    <xf numFmtId="0" fontId="15" fillId="38" borderId="54" xfId="0" applyNumberFormat="1" applyFont="1" applyFill="1" applyBorder="1" applyAlignment="1" applyProtection="1">
      <alignment horizontal="center" vertical="top"/>
      <protection locked="0"/>
    </xf>
    <xf numFmtId="0" fontId="15" fillId="38" borderId="55" xfId="0" applyNumberFormat="1" applyFont="1" applyFill="1" applyBorder="1" applyAlignment="1" applyProtection="1">
      <alignment horizontal="center" vertical="top"/>
      <protection locked="0"/>
    </xf>
    <xf numFmtId="172" fontId="15" fillId="46" borderId="15" xfId="0" applyNumberFormat="1" applyFont="1" applyFill="1" applyBorder="1" applyAlignment="1" applyProtection="1">
      <alignment horizontal="center" vertical="top"/>
      <protection locked="0"/>
    </xf>
    <xf numFmtId="0" fontId="15" fillId="38" borderId="16" xfId="0" applyNumberFormat="1" applyFont="1" applyFill="1" applyBorder="1" applyAlignment="1" applyProtection="1">
      <alignment horizontal="center" vertical="top"/>
      <protection locked="0"/>
    </xf>
    <xf numFmtId="0" fontId="15" fillId="38" borderId="44" xfId="0" applyNumberFormat="1" applyFont="1" applyFill="1" applyBorder="1" applyAlignment="1" applyProtection="1">
      <alignment horizontal="center" vertical="top"/>
      <protection locked="0"/>
    </xf>
    <xf numFmtId="0" fontId="15" fillId="38" borderId="19" xfId="0" applyNumberFormat="1" applyFont="1" applyFill="1" applyBorder="1" applyAlignment="1" applyProtection="1">
      <alignment horizontal="center" vertical="top"/>
      <protection locked="0"/>
    </xf>
    <xf numFmtId="0" fontId="15" fillId="38" borderId="42" xfId="0" applyNumberFormat="1" applyFont="1" applyFill="1" applyBorder="1" applyAlignment="1" applyProtection="1">
      <alignment horizontal="center" vertical="top"/>
      <protection locked="0"/>
    </xf>
    <xf numFmtId="172" fontId="15" fillId="46" borderId="18" xfId="0" applyNumberFormat="1" applyFont="1" applyFill="1" applyBorder="1" applyAlignment="1" applyProtection="1">
      <alignment horizontal="center" vertical="top"/>
      <protection locked="0"/>
    </xf>
    <xf numFmtId="0" fontId="15" fillId="46" borderId="19" xfId="0" applyNumberFormat="1" applyFont="1" applyFill="1" applyBorder="1" applyAlignment="1" applyProtection="1">
      <alignment horizontal="center" vertical="top"/>
      <protection locked="0"/>
    </xf>
    <xf numFmtId="0" fontId="15" fillId="46" borderId="20" xfId="0" applyNumberFormat="1" applyFont="1" applyFill="1" applyBorder="1" applyAlignment="1" applyProtection="1">
      <alignment horizontal="center" vertical="top"/>
      <protection locked="0"/>
    </xf>
    <xf numFmtId="0" fontId="4" fillId="0" borderId="0" xfId="83">
      <alignment/>
      <protection/>
    </xf>
    <xf numFmtId="0" fontId="0" fillId="0" borderId="53" xfId="0" applyBorder="1" applyAlignment="1">
      <alignment/>
    </xf>
    <xf numFmtId="0" fontId="0" fillId="0" borderId="0"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4" fillId="0" borderId="0" xfId="80" applyAlignment="1">
      <alignment horizontal="center"/>
      <protection/>
    </xf>
    <xf numFmtId="0" fontId="4" fillId="0" borderId="0" xfId="80">
      <alignment/>
      <protection/>
    </xf>
    <xf numFmtId="0" fontId="4" fillId="0" borderId="0" xfId="80" applyFont="1" applyAlignment="1">
      <alignment horizontal="right"/>
      <protection/>
    </xf>
    <xf numFmtId="0" fontId="4" fillId="0" borderId="0" xfId="80" applyAlignment="1">
      <alignment horizontal="left"/>
      <protection/>
    </xf>
    <xf numFmtId="0" fontId="4" fillId="0" borderId="16" xfId="80" applyBorder="1" applyAlignment="1">
      <alignment horizontal="left" vertical="center"/>
      <protection/>
    </xf>
    <xf numFmtId="0" fontId="8" fillId="0" borderId="0" xfId="80" applyFont="1">
      <alignment/>
      <protection/>
    </xf>
    <xf numFmtId="0" fontId="4" fillId="0" borderId="16" xfId="80" applyBorder="1">
      <alignment/>
      <protection/>
    </xf>
    <xf numFmtId="0" fontId="4" fillId="0" borderId="16" xfId="80" applyBorder="1" applyAlignment="1">
      <alignment horizontal="center" shrinkToFit="1"/>
      <protection/>
    </xf>
    <xf numFmtId="0" fontId="4" fillId="0" borderId="16" xfId="80" applyBorder="1" applyAlignment="1">
      <alignment horizontal="left" shrinkToFit="1"/>
      <protection/>
    </xf>
    <xf numFmtId="0" fontId="4" fillId="50" borderId="16" xfId="80" applyFont="1" applyFill="1" applyBorder="1" applyAlignment="1">
      <alignment horizontal="center" shrinkToFit="1"/>
      <protection/>
    </xf>
    <xf numFmtId="0" fontId="4" fillId="50" borderId="16" xfId="80" applyFill="1" applyBorder="1" applyAlignment="1">
      <alignment horizontal="left" shrinkToFit="1"/>
      <protection/>
    </xf>
    <xf numFmtId="4" fontId="4" fillId="50" borderId="16" xfId="80" applyNumberFormat="1" applyFill="1" applyBorder="1" applyAlignment="1">
      <alignment shrinkToFit="1"/>
      <protection/>
    </xf>
    <xf numFmtId="16" fontId="4" fillId="0" borderId="16" xfId="80" applyNumberFormat="1" applyBorder="1" applyAlignment="1">
      <alignment horizontal="left" shrinkToFit="1"/>
      <protection/>
    </xf>
    <xf numFmtId="4" fontId="4" fillId="0" borderId="16" xfId="80" applyNumberFormat="1" applyBorder="1" applyAlignment="1">
      <alignment shrinkToFit="1"/>
      <protection/>
    </xf>
    <xf numFmtId="0" fontId="4" fillId="0" borderId="31" xfId="80" applyBorder="1">
      <alignment/>
      <protection/>
    </xf>
    <xf numFmtId="0" fontId="4" fillId="0" borderId="23" xfId="80" applyBorder="1">
      <alignment/>
      <protection/>
    </xf>
    <xf numFmtId="0" fontId="4" fillId="0" borderId="56" xfId="80" applyFont="1" applyBorder="1" applyAlignment="1">
      <alignment horizontal="right"/>
      <protection/>
    </xf>
    <xf numFmtId="0" fontId="4" fillId="38" borderId="0" xfId="80" applyFill="1" applyAlignment="1">
      <alignment horizontal="center"/>
      <protection/>
    </xf>
    <xf numFmtId="0" fontId="4" fillId="52" borderId="0" xfId="80" applyFill="1" applyAlignment="1">
      <alignment horizontal="center"/>
      <protection/>
    </xf>
    <xf numFmtId="0" fontId="4" fillId="31" borderId="0" xfId="80" applyFill="1" applyAlignment="1">
      <alignment horizontal="center"/>
      <protection/>
    </xf>
    <xf numFmtId="0" fontId="4" fillId="31" borderId="0" xfId="80" applyFill="1" applyAlignment="1">
      <alignment horizontal="center" shrinkToFit="1"/>
      <protection/>
    </xf>
    <xf numFmtId="0" fontId="5" fillId="0" borderId="0" xfId="80" applyFont="1" applyAlignment="1">
      <alignment horizontal="center" vertical="top"/>
      <protection/>
    </xf>
    <xf numFmtId="0" fontId="5" fillId="0" borderId="0" xfId="80" applyFont="1" applyAlignment="1">
      <alignment horizontal="center"/>
      <protection/>
    </xf>
    <xf numFmtId="0" fontId="5" fillId="0" borderId="0" xfId="80" applyFont="1">
      <alignment/>
      <protection/>
    </xf>
    <xf numFmtId="176" fontId="4" fillId="0" borderId="0" xfId="80" applyNumberFormat="1" applyAlignment="1">
      <alignment horizontal="center"/>
      <protection/>
    </xf>
    <xf numFmtId="4" fontId="34" fillId="0" borderId="16" xfId="0" applyNumberFormat="1" applyFont="1" applyFill="1" applyBorder="1" applyAlignment="1" applyProtection="1">
      <alignment vertical="center"/>
      <protection locked="0"/>
    </xf>
    <xf numFmtId="0" fontId="38" fillId="0" borderId="0" xfId="0" applyFont="1" applyAlignment="1">
      <alignment horizontal="center" readingOrder="1"/>
    </xf>
    <xf numFmtId="4" fontId="34" fillId="0" borderId="16" xfId="0" applyNumberFormat="1" applyFont="1" applyFill="1" applyBorder="1" applyAlignment="1" applyProtection="1">
      <alignment vertical="center"/>
      <protection/>
    </xf>
    <xf numFmtId="0" fontId="15" fillId="53" borderId="0" xfId="84" applyFont="1" applyFill="1" applyBorder="1" applyAlignment="1" applyProtection="1">
      <alignment/>
      <protection hidden="1"/>
    </xf>
    <xf numFmtId="0" fontId="20" fillId="53" borderId="0" xfId="84" applyFont="1" applyFill="1" applyBorder="1" applyAlignment="1" applyProtection="1">
      <alignment vertical="center"/>
      <protection hidden="1"/>
    </xf>
    <xf numFmtId="0" fontId="4" fillId="53" borderId="0" xfId="91" applyFont="1" applyFill="1" applyAlignment="1" applyProtection="1">
      <alignment horizontal="right"/>
      <protection hidden="1"/>
    </xf>
    <xf numFmtId="0" fontId="4" fillId="53" borderId="0" xfId="91" applyFill="1" applyProtection="1">
      <alignment/>
      <protection hidden="1"/>
    </xf>
    <xf numFmtId="0" fontId="4" fillId="53" borderId="0" xfId="91" applyFont="1" applyFill="1" applyProtection="1">
      <alignment/>
      <protection hidden="1"/>
    </xf>
    <xf numFmtId="0" fontId="10" fillId="53" borderId="0" xfId="91" applyFont="1" applyFill="1" applyProtection="1">
      <alignment/>
      <protection hidden="1"/>
    </xf>
    <xf numFmtId="0" fontId="4" fillId="53" borderId="0" xfId="91" applyFill="1" applyAlignment="1" applyProtection="1">
      <alignment shrinkToFit="1"/>
      <protection hidden="1"/>
    </xf>
    <xf numFmtId="0" fontId="4" fillId="53" borderId="0" xfId="91" applyFill="1" applyProtection="1">
      <alignment/>
      <protection locked="0"/>
    </xf>
    <xf numFmtId="0" fontId="4" fillId="53" borderId="0" xfId="91" applyFont="1" applyFill="1" applyBorder="1" applyAlignment="1" applyProtection="1">
      <alignment horizontal="center" shrinkToFit="1"/>
      <protection hidden="1"/>
    </xf>
    <xf numFmtId="0" fontId="4" fillId="53" borderId="17" xfId="91" applyFont="1" applyFill="1" applyBorder="1" applyAlignment="1" applyProtection="1">
      <alignment horizontal="left" shrinkToFit="1"/>
      <protection hidden="1"/>
    </xf>
    <xf numFmtId="0" fontId="4" fillId="53" borderId="26" xfId="91" applyFont="1" applyFill="1" applyBorder="1" applyAlignment="1" applyProtection="1">
      <alignment horizontal="center" shrinkToFit="1"/>
      <protection hidden="1"/>
    </xf>
    <xf numFmtId="0" fontId="4" fillId="53" borderId="27" xfId="91" applyFont="1" applyFill="1" applyBorder="1" applyAlignment="1" applyProtection="1">
      <alignment horizontal="left" shrinkToFit="1"/>
      <protection hidden="1"/>
    </xf>
    <xf numFmtId="176" fontId="13" fillId="53" borderId="53" xfId="91" applyNumberFormat="1" applyFont="1" applyFill="1" applyBorder="1" applyAlignment="1" applyProtection="1" quotePrefix="1">
      <alignment horizontal="center" vertical="center"/>
      <protection hidden="1"/>
    </xf>
    <xf numFmtId="176" fontId="13" fillId="53" borderId="0" xfId="91" applyNumberFormat="1" applyFont="1" applyFill="1" applyBorder="1" applyAlignment="1" applyProtection="1" quotePrefix="1">
      <alignment horizontal="center" vertical="center"/>
      <protection hidden="1"/>
    </xf>
    <xf numFmtId="176" fontId="13" fillId="53" borderId="35" xfId="91" applyNumberFormat="1" applyFont="1" applyFill="1" applyBorder="1" applyAlignment="1" applyProtection="1" quotePrefix="1">
      <alignment horizontal="center" vertical="center"/>
      <protection hidden="1"/>
    </xf>
    <xf numFmtId="176" fontId="13" fillId="53" borderId="53" xfId="91" applyNumberFormat="1" applyFont="1" applyFill="1" applyBorder="1" applyAlignment="1" applyProtection="1">
      <alignment horizontal="center" vertical="center"/>
      <protection hidden="1"/>
    </xf>
    <xf numFmtId="0" fontId="13" fillId="53" borderId="0" xfId="91" applyFont="1" applyFill="1" applyBorder="1" applyAlignment="1" applyProtection="1">
      <alignment horizontal="center" vertical="center"/>
      <protection hidden="1"/>
    </xf>
    <xf numFmtId="0" fontId="13" fillId="53" borderId="17" xfId="91" applyFont="1" applyFill="1" applyBorder="1" applyAlignment="1" applyProtection="1">
      <alignment horizontal="center" vertical="center"/>
      <protection hidden="1"/>
    </xf>
    <xf numFmtId="180" fontId="13" fillId="53" borderId="24" xfId="91" applyNumberFormat="1" applyFont="1" applyFill="1" applyBorder="1" applyAlignment="1" applyProtection="1" quotePrefix="1">
      <alignment horizontal="centerContinuous"/>
      <protection hidden="1"/>
    </xf>
    <xf numFmtId="0" fontId="30" fillId="53" borderId="0" xfId="91" applyFont="1" applyFill="1" applyBorder="1" applyAlignment="1" applyProtection="1">
      <alignment horizontal="center" vertical="center" shrinkToFit="1"/>
      <protection hidden="1"/>
    </xf>
    <xf numFmtId="180" fontId="13" fillId="53" borderId="0" xfId="91" applyNumberFormat="1" applyFont="1" applyFill="1" applyBorder="1" applyAlignment="1" applyProtection="1">
      <alignment horizontal="center" vertical="center" shrinkToFit="1"/>
      <protection hidden="1"/>
    </xf>
    <xf numFmtId="14" fontId="13" fillId="53" borderId="0" xfId="91" applyNumberFormat="1" applyFont="1" applyFill="1" applyBorder="1" applyAlignment="1" applyProtection="1">
      <alignment horizontal="center" vertical="center" shrinkToFit="1"/>
      <protection hidden="1"/>
    </xf>
    <xf numFmtId="3" fontId="13" fillId="53" borderId="0" xfId="91" applyNumberFormat="1" applyFont="1" applyFill="1" applyBorder="1" applyAlignment="1" applyProtection="1">
      <alignment horizontal="center" vertical="center" shrinkToFit="1"/>
      <protection hidden="1"/>
    </xf>
    <xf numFmtId="0" fontId="116" fillId="0" borderId="0" xfId="0" applyFont="1" applyAlignment="1">
      <alignment horizontal="center" readingOrder="1"/>
    </xf>
    <xf numFmtId="0" fontId="0" fillId="54" borderId="57" xfId="86" applyFill="1" applyBorder="1">
      <alignment/>
      <protection/>
    </xf>
    <xf numFmtId="0" fontId="23" fillId="54" borderId="0" xfId="86" applyFont="1" applyFill="1" applyBorder="1">
      <alignment/>
      <protection/>
    </xf>
    <xf numFmtId="0" fontId="0" fillId="54" borderId="0" xfId="86" applyFill="1" applyBorder="1">
      <alignment/>
      <protection/>
    </xf>
    <xf numFmtId="0" fontId="0" fillId="54" borderId="35" xfId="86" applyFill="1" applyBorder="1">
      <alignment/>
      <protection/>
    </xf>
    <xf numFmtId="0" fontId="0" fillId="54" borderId="53" xfId="86" applyFill="1" applyBorder="1">
      <alignment/>
      <protection/>
    </xf>
    <xf numFmtId="0" fontId="9" fillId="54" borderId="53" xfId="86" applyFont="1" applyFill="1" applyBorder="1">
      <alignment/>
      <protection/>
    </xf>
    <xf numFmtId="0" fontId="0" fillId="54" borderId="53" xfId="86" applyFont="1" applyFill="1" applyBorder="1">
      <alignment/>
      <protection/>
    </xf>
    <xf numFmtId="0" fontId="35" fillId="54" borderId="53" xfId="86" applyFont="1" applyFill="1" applyBorder="1">
      <alignment/>
      <protection/>
    </xf>
    <xf numFmtId="0" fontId="0" fillId="54" borderId="0" xfId="86" applyFont="1" applyFill="1" applyBorder="1">
      <alignment/>
      <protection/>
    </xf>
    <xf numFmtId="0" fontId="0" fillId="54" borderId="0" xfId="86" applyFill="1" applyBorder="1" applyAlignment="1">
      <alignment horizontal="left"/>
      <protection/>
    </xf>
    <xf numFmtId="0" fontId="0" fillId="54" borderId="58" xfId="86" applyFill="1" applyBorder="1">
      <alignment/>
      <protection/>
    </xf>
    <xf numFmtId="0" fontId="0" fillId="54" borderId="37" xfId="86" applyFill="1" applyBorder="1">
      <alignment/>
      <protection/>
    </xf>
    <xf numFmtId="0" fontId="0" fillId="54" borderId="37" xfId="86" applyFont="1" applyFill="1" applyBorder="1">
      <alignment/>
      <protection/>
    </xf>
    <xf numFmtId="0" fontId="0" fillId="54" borderId="38" xfId="86" applyFill="1" applyBorder="1">
      <alignment/>
      <protection/>
    </xf>
    <xf numFmtId="0" fontId="0" fillId="53" borderId="57" xfId="86" applyFont="1" applyFill="1" applyBorder="1">
      <alignment/>
      <protection/>
    </xf>
    <xf numFmtId="0" fontId="0" fillId="53" borderId="59" xfId="86" applyFont="1" applyFill="1" applyBorder="1">
      <alignment/>
      <protection/>
    </xf>
    <xf numFmtId="0" fontId="0" fillId="53" borderId="57" xfId="86" applyFill="1" applyBorder="1">
      <alignment/>
      <protection/>
    </xf>
    <xf numFmtId="0" fontId="17" fillId="55" borderId="0" xfId="0" applyFont="1" applyFill="1" applyAlignment="1" applyProtection="1">
      <alignment horizontal="centerContinuous"/>
      <protection locked="0"/>
    </xf>
    <xf numFmtId="0" fontId="18" fillId="55" borderId="0" xfId="0" applyFont="1" applyFill="1" applyAlignment="1" applyProtection="1">
      <alignment horizontal="right"/>
      <protection locked="0"/>
    </xf>
    <xf numFmtId="0" fontId="18" fillId="55" borderId="0" xfId="0" applyFont="1" applyFill="1" applyAlignment="1" applyProtection="1">
      <alignment horizontal="right" shrinkToFit="1"/>
      <protection locked="0"/>
    </xf>
    <xf numFmtId="0" fontId="9" fillId="55" borderId="0" xfId="89" applyFont="1" applyFill="1" applyBorder="1" applyAlignment="1" applyProtection="1">
      <alignment horizontal="center"/>
      <protection locked="0"/>
    </xf>
    <xf numFmtId="0" fontId="0" fillId="55" borderId="0" xfId="89" applyFont="1" applyFill="1" applyBorder="1" applyAlignment="1" applyProtection="1">
      <alignment horizontal="left"/>
      <protection locked="0"/>
    </xf>
    <xf numFmtId="3" fontId="1" fillId="55" borderId="60" xfId="0" applyNumberFormat="1" applyFont="1" applyFill="1" applyBorder="1" applyAlignment="1" applyProtection="1">
      <alignment horizontal="left" shrinkToFit="1"/>
      <protection locked="0"/>
    </xf>
    <xf numFmtId="0" fontId="0" fillId="55" borderId="0" xfId="0" applyFont="1" applyFill="1" applyAlignment="1" applyProtection="1">
      <alignment shrinkToFit="1"/>
      <protection locked="0"/>
    </xf>
    <xf numFmtId="0" fontId="117" fillId="55" borderId="0" xfId="0" applyFont="1" applyFill="1" applyAlignment="1" applyProtection="1">
      <alignment horizontal="centerContinuous" vertical="center" shrinkToFit="1"/>
      <protection hidden="1"/>
    </xf>
    <xf numFmtId="0" fontId="118" fillId="55" borderId="0" xfId="0" applyFont="1" applyFill="1" applyAlignment="1" applyProtection="1">
      <alignment shrinkToFit="1"/>
      <protection hidden="1"/>
    </xf>
    <xf numFmtId="0" fontId="117" fillId="55" borderId="0" xfId="0" applyFont="1" applyFill="1" applyAlignment="1" applyProtection="1">
      <alignment horizontal="right" shrinkToFit="1"/>
      <protection hidden="1"/>
    </xf>
    <xf numFmtId="0" fontId="117" fillId="55" borderId="0" xfId="0" applyFont="1" applyFill="1" applyBorder="1" applyAlignment="1" applyProtection="1">
      <alignment horizontal="right" shrinkToFit="1"/>
      <protection hidden="1"/>
    </xf>
    <xf numFmtId="0" fontId="117" fillId="55" borderId="0" xfId="0" applyFont="1" applyFill="1" applyAlignment="1" applyProtection="1">
      <alignment horizontal="centerContinuous" shrinkToFit="1"/>
      <protection hidden="1"/>
    </xf>
    <xf numFmtId="0" fontId="117" fillId="55" borderId="21" xfId="0" applyFont="1" applyFill="1" applyBorder="1" applyAlignment="1" applyProtection="1">
      <alignment horizontal="right" shrinkToFit="1"/>
      <protection hidden="1"/>
    </xf>
    <xf numFmtId="0" fontId="117" fillId="55" borderId="25" xfId="0" applyFont="1" applyFill="1" applyBorder="1" applyAlignment="1" applyProtection="1">
      <alignment horizontal="right" shrinkToFit="1"/>
      <protection hidden="1"/>
    </xf>
    <xf numFmtId="0" fontId="117" fillId="55" borderId="0" xfId="0" applyFont="1" applyFill="1" applyAlignment="1" applyProtection="1">
      <alignment horizontal="centerContinuous" vertical="center"/>
      <protection hidden="1"/>
    </xf>
    <xf numFmtId="0" fontId="118" fillId="55" borderId="0" xfId="0" applyFont="1" applyFill="1" applyAlignment="1" applyProtection="1">
      <alignment/>
      <protection hidden="1"/>
    </xf>
    <xf numFmtId="0" fontId="117" fillId="55" borderId="0" xfId="0" applyFont="1" applyFill="1" applyAlignment="1" applyProtection="1">
      <alignment horizontal="right"/>
      <protection hidden="1"/>
    </xf>
    <xf numFmtId="0" fontId="119" fillId="55" borderId="0" xfId="0" applyFont="1" applyFill="1" applyBorder="1" applyAlignment="1" applyProtection="1">
      <alignment horizontal="left"/>
      <protection locked="0"/>
    </xf>
    <xf numFmtId="0" fontId="119" fillId="55" borderId="0" xfId="0" applyFont="1" applyFill="1" applyBorder="1" applyAlignment="1" applyProtection="1">
      <alignment shrinkToFit="1"/>
      <protection locked="0"/>
    </xf>
    <xf numFmtId="0" fontId="119" fillId="55" borderId="0" xfId="0" applyFont="1" applyFill="1" applyAlignment="1" applyProtection="1">
      <alignment shrinkToFit="1"/>
      <protection locked="0"/>
    </xf>
    <xf numFmtId="4" fontId="1" fillId="53" borderId="57" xfId="89" applyNumberFormat="1" applyFont="1" applyFill="1" applyBorder="1" applyAlignment="1" applyProtection="1">
      <alignment horizontal="left"/>
      <protection locked="0"/>
    </xf>
    <xf numFmtId="0" fontId="1" fillId="53" borderId="61" xfId="0" applyNumberFormat="1" applyFont="1" applyFill="1" applyBorder="1" applyAlignment="1" applyProtection="1">
      <alignment horizontal="left"/>
      <protection locked="0"/>
    </xf>
    <xf numFmtId="3" fontId="1" fillId="53" borderId="61" xfId="0" applyNumberFormat="1" applyFont="1" applyFill="1" applyBorder="1" applyAlignment="1" applyProtection="1">
      <alignment horizontal="left"/>
      <protection locked="0"/>
    </xf>
    <xf numFmtId="0" fontId="1" fillId="53" borderId="0" xfId="0" applyNumberFormat="1" applyFont="1" applyFill="1" applyBorder="1" applyAlignment="1" applyProtection="1">
      <alignment horizontal="left"/>
      <protection locked="0"/>
    </xf>
    <xf numFmtId="0" fontId="1" fillId="53" borderId="0" xfId="0" applyFont="1" applyFill="1" applyBorder="1" applyAlignment="1" applyProtection="1">
      <alignment horizontal="left"/>
      <protection locked="0"/>
    </xf>
    <xf numFmtId="49" fontId="8" fillId="56" borderId="0" xfId="92" applyNumberFormat="1" applyFont="1" applyFill="1" applyBorder="1" applyAlignment="1" applyProtection="1">
      <alignment horizontal="left"/>
      <protection locked="0"/>
    </xf>
    <xf numFmtId="0" fontId="8" fillId="56" borderId="0" xfId="92" applyFont="1" applyFill="1" applyBorder="1" applyAlignment="1" applyProtection="1">
      <alignment horizontal="left"/>
      <protection locked="0"/>
    </xf>
    <xf numFmtId="0" fontId="0" fillId="53" borderId="0" xfId="89" applyFont="1" applyFill="1" applyAlignment="1" applyProtection="1">
      <alignment/>
      <protection locked="0"/>
    </xf>
    <xf numFmtId="0" fontId="16" fillId="56" borderId="0" xfId="92" applyFont="1" applyFill="1" applyBorder="1" applyAlignment="1" applyProtection="1">
      <alignment horizontal="left"/>
      <protection locked="0"/>
    </xf>
    <xf numFmtId="0" fontId="18" fillId="53" borderId="0" xfId="0" applyFont="1" applyFill="1" applyAlignment="1" applyProtection="1">
      <alignment horizontal="right"/>
      <protection locked="0"/>
    </xf>
    <xf numFmtId="173" fontId="8" fillId="53" borderId="0" xfId="92" applyNumberFormat="1" applyFont="1" applyFill="1" applyBorder="1" applyAlignment="1" applyProtection="1">
      <alignment horizontal="left"/>
      <protection locked="0"/>
    </xf>
    <xf numFmtId="0" fontId="18" fillId="53" borderId="0" xfId="0" applyFont="1" applyFill="1" applyAlignment="1" applyProtection="1">
      <alignment horizontal="left" shrinkToFit="1"/>
      <protection locked="0"/>
    </xf>
    <xf numFmtId="0" fontId="18" fillId="53" borderId="0" xfId="0" applyFont="1" applyFill="1" applyAlignment="1" applyProtection="1">
      <alignment horizontal="right" shrinkToFit="1"/>
      <protection locked="0"/>
    </xf>
    <xf numFmtId="174" fontId="8" fillId="56" borderId="0" xfId="92" applyNumberFormat="1" applyFont="1" applyFill="1" applyBorder="1" applyAlignment="1" applyProtection="1">
      <alignment horizontal="center"/>
      <protection locked="0"/>
    </xf>
    <xf numFmtId="0" fontId="9" fillId="53" borderId="16" xfId="89" applyFont="1" applyFill="1" applyBorder="1" applyAlignment="1" applyProtection="1">
      <alignment horizontal="center"/>
      <protection locked="0"/>
    </xf>
    <xf numFmtId="0" fontId="120" fillId="53" borderId="15" xfId="91" applyFont="1" applyFill="1" applyBorder="1" applyAlignment="1" applyProtection="1">
      <alignment horizontal="center"/>
      <protection hidden="1"/>
    </xf>
    <xf numFmtId="0" fontId="120" fillId="53" borderId="16" xfId="91" applyFont="1" applyFill="1" applyBorder="1" applyAlignment="1" applyProtection="1">
      <alignment horizontal="center"/>
      <protection hidden="1"/>
    </xf>
    <xf numFmtId="0" fontId="120" fillId="53" borderId="39" xfId="91" applyFont="1" applyFill="1" applyBorder="1" applyAlignment="1" applyProtection="1">
      <alignment horizontal="center"/>
      <protection hidden="1"/>
    </xf>
    <xf numFmtId="172" fontId="120" fillId="53" borderId="40" xfId="91" applyNumberFormat="1" applyFont="1" applyFill="1" applyBorder="1" applyAlignment="1" applyProtection="1">
      <alignment horizontal="center"/>
      <protection hidden="1"/>
    </xf>
    <xf numFmtId="0" fontId="121" fillId="53" borderId="37" xfId="91" applyFont="1" applyFill="1" applyBorder="1" applyProtection="1">
      <alignment/>
      <protection hidden="1"/>
    </xf>
    <xf numFmtId="0" fontId="120" fillId="53" borderId="28" xfId="91" applyFont="1" applyFill="1" applyBorder="1" applyAlignment="1" applyProtection="1">
      <alignment shrinkToFit="1"/>
      <protection hidden="1"/>
    </xf>
    <xf numFmtId="0" fontId="13" fillId="53" borderId="48" xfId="91" applyFont="1" applyFill="1" applyBorder="1" applyAlignment="1" applyProtection="1">
      <alignment horizontal="center"/>
      <protection hidden="1"/>
    </xf>
    <xf numFmtId="0" fontId="13" fillId="53" borderId="49" xfId="91" applyFont="1" applyFill="1" applyBorder="1" applyAlignment="1" applyProtection="1">
      <alignment horizontal="center"/>
      <protection hidden="1"/>
    </xf>
    <xf numFmtId="0" fontId="13" fillId="53" borderId="38" xfId="91" applyFont="1" applyFill="1" applyBorder="1" applyAlignment="1" applyProtection="1">
      <alignment horizontal="center"/>
      <protection hidden="1"/>
    </xf>
    <xf numFmtId="0" fontId="13" fillId="53" borderId="37" xfId="91" applyFont="1" applyFill="1" applyBorder="1" applyAlignment="1" applyProtection="1">
      <alignment horizontal="center"/>
      <protection hidden="1"/>
    </xf>
    <xf numFmtId="0" fontId="13" fillId="53" borderId="15" xfId="91" applyFont="1" applyFill="1" applyBorder="1" applyAlignment="1" applyProtection="1">
      <alignment horizontal="center"/>
      <protection hidden="1"/>
    </xf>
    <xf numFmtId="0" fontId="13" fillId="53" borderId="43" xfId="91" applyFont="1" applyFill="1" applyBorder="1" applyAlignment="1" applyProtection="1">
      <alignment horizontal="center"/>
      <protection hidden="1"/>
    </xf>
    <xf numFmtId="0" fontId="13" fillId="53" borderId="50" xfId="91" applyFont="1" applyFill="1" applyBorder="1" applyAlignment="1" applyProtection="1">
      <alignment horizontal="center"/>
      <protection hidden="1"/>
    </xf>
    <xf numFmtId="172" fontId="13" fillId="53" borderId="40" xfId="91" applyNumberFormat="1" applyFont="1" applyFill="1" applyBorder="1" applyAlignment="1" applyProtection="1">
      <alignment horizontal="center"/>
      <protection hidden="1"/>
    </xf>
    <xf numFmtId="0" fontId="13" fillId="53" borderId="16" xfId="91" applyFont="1" applyFill="1" applyBorder="1" applyAlignment="1" applyProtection="1">
      <alignment horizontal="center"/>
      <protection hidden="1"/>
    </xf>
    <xf numFmtId="0" fontId="13" fillId="53" borderId="39" xfId="91" applyFont="1" applyFill="1" applyBorder="1" applyAlignment="1" applyProtection="1">
      <alignment horizontal="center"/>
      <protection hidden="1"/>
    </xf>
    <xf numFmtId="0" fontId="4" fillId="53" borderId="37" xfId="91" applyFont="1" applyFill="1" applyBorder="1" applyProtection="1">
      <alignment/>
      <protection hidden="1"/>
    </xf>
    <xf numFmtId="0" fontId="4" fillId="53" borderId="30" xfId="91" applyFont="1" applyFill="1" applyBorder="1" applyAlignment="1" applyProtection="1">
      <alignment shrinkToFit="1"/>
      <protection hidden="1"/>
    </xf>
    <xf numFmtId="0" fontId="121" fillId="57" borderId="16" xfId="80" applyFont="1" applyFill="1" applyBorder="1" applyAlignment="1">
      <alignment vertical="center"/>
      <protection/>
    </xf>
    <xf numFmtId="0" fontId="122" fillId="57" borderId="16" xfId="80" applyFont="1" applyFill="1" applyBorder="1" applyAlignment="1">
      <alignment vertical="center"/>
      <protection/>
    </xf>
    <xf numFmtId="0" fontId="121" fillId="57" borderId="16" xfId="80" applyFont="1" applyFill="1" applyBorder="1">
      <alignment/>
      <protection/>
    </xf>
    <xf numFmtId="0" fontId="121" fillId="57" borderId="54" xfId="80" applyFont="1" applyFill="1" applyBorder="1">
      <alignment/>
      <protection/>
    </xf>
    <xf numFmtId="4" fontId="121" fillId="57" borderId="54" xfId="80" applyNumberFormat="1" applyFont="1" applyFill="1" applyBorder="1" applyAlignment="1">
      <alignment shrinkToFit="1"/>
      <protection/>
    </xf>
    <xf numFmtId="4" fontId="121" fillId="57" borderId="57" xfId="80" applyNumberFormat="1" applyFont="1" applyFill="1" applyBorder="1">
      <alignment/>
      <protection/>
    </xf>
    <xf numFmtId="0" fontId="123" fillId="57" borderId="16" xfId="91" applyFont="1" applyFill="1" applyBorder="1" applyProtection="1">
      <alignment/>
      <protection locked="0"/>
    </xf>
    <xf numFmtId="0" fontId="117" fillId="55" borderId="16" xfId="0" applyFont="1" applyFill="1" applyBorder="1" applyAlignment="1" applyProtection="1">
      <alignment horizontal="centerContinuous" vertical="center" shrinkToFit="1"/>
      <protection hidden="1"/>
    </xf>
    <xf numFmtId="0" fontId="0" fillId="53" borderId="0" xfId="0" applyFont="1" applyFill="1" applyAlignment="1" applyProtection="1">
      <alignment/>
      <protection locked="0"/>
    </xf>
    <xf numFmtId="0" fontId="0" fillId="53" borderId="0" xfId="89" applyFont="1" applyFill="1" applyBorder="1" applyAlignment="1" applyProtection="1">
      <alignment horizontal="left"/>
      <protection locked="0"/>
    </xf>
    <xf numFmtId="0" fontId="48" fillId="0" borderId="0" xfId="88" applyFont="1" applyFill="1" applyAlignment="1">
      <alignment horizontal="center"/>
      <protection/>
    </xf>
    <xf numFmtId="0" fontId="99" fillId="53" borderId="16" xfId="65" applyFill="1" applyBorder="1" applyAlignment="1">
      <alignment horizontal="center" vertical="center"/>
      <protection/>
    </xf>
    <xf numFmtId="0" fontId="99" fillId="53" borderId="54" xfId="65" applyFill="1" applyBorder="1">
      <alignment/>
      <protection/>
    </xf>
    <xf numFmtId="0" fontId="99" fillId="53" borderId="54" xfId="65" applyFill="1" applyBorder="1" applyAlignment="1">
      <alignment horizontal="left"/>
      <protection/>
    </xf>
    <xf numFmtId="0" fontId="99" fillId="53" borderId="16" xfId="65" applyNumberFormat="1" applyFill="1" applyBorder="1" applyAlignment="1">
      <alignment horizontal="center" textRotation="90"/>
      <protection/>
    </xf>
    <xf numFmtId="0" fontId="99" fillId="53" borderId="51" xfId="65" applyFill="1" applyBorder="1">
      <alignment/>
      <protection/>
    </xf>
    <xf numFmtId="0" fontId="99" fillId="53" borderId="51" xfId="65" applyFill="1" applyBorder="1" applyAlignment="1">
      <alignment horizontal="left"/>
      <protection/>
    </xf>
    <xf numFmtId="0" fontId="114" fillId="53" borderId="16" xfId="65" applyNumberFormat="1" applyFont="1" applyFill="1" applyBorder="1" applyAlignment="1">
      <alignment horizontal="center" vertical="center"/>
      <protection/>
    </xf>
    <xf numFmtId="0" fontId="99" fillId="53" borderId="16" xfId="65" applyNumberFormat="1" applyFill="1" applyBorder="1" applyAlignment="1">
      <alignment horizontal="center"/>
      <protection/>
    </xf>
    <xf numFmtId="0" fontId="124" fillId="53" borderId="16" xfId="65" applyFont="1" applyFill="1" applyBorder="1" applyAlignment="1">
      <alignment horizontal="center" shrinkToFit="1"/>
      <protection/>
    </xf>
    <xf numFmtId="0" fontId="4" fillId="53" borderId="0" xfId="67" applyFont="1" applyFill="1" applyAlignment="1" applyProtection="1">
      <alignment horizontal="right"/>
      <protection hidden="1"/>
    </xf>
    <xf numFmtId="0" fontId="99" fillId="53" borderId="0" xfId="65" applyFill="1" applyAlignment="1">
      <alignment horizontal="left"/>
      <protection/>
    </xf>
    <xf numFmtId="0" fontId="4" fillId="53" borderId="0" xfId="67" applyFont="1" applyFill="1" applyAlignment="1" applyProtection="1" quotePrefix="1">
      <alignment horizontal="right"/>
      <protection hidden="1"/>
    </xf>
    <xf numFmtId="0" fontId="0" fillId="55" borderId="0" xfId="0" applyFont="1" applyFill="1" applyAlignment="1" applyProtection="1">
      <alignment/>
      <protection locked="0"/>
    </xf>
    <xf numFmtId="0" fontId="0" fillId="58" borderId="0" xfId="0" applyFont="1" applyFill="1" applyAlignment="1" applyProtection="1">
      <alignment/>
      <protection locked="0"/>
    </xf>
    <xf numFmtId="0" fontId="0" fillId="0" borderId="0" xfId="0" applyFont="1" applyFill="1" applyAlignment="1" applyProtection="1">
      <alignment/>
      <protection locked="0"/>
    </xf>
    <xf numFmtId="0" fontId="0" fillId="27" borderId="0" xfId="0" applyFont="1" applyFill="1" applyAlignment="1" applyProtection="1">
      <alignment/>
      <protection locked="0"/>
    </xf>
    <xf numFmtId="3" fontId="0" fillId="53" borderId="61" xfId="0" applyNumberFormat="1" applyFont="1" applyFill="1" applyBorder="1" applyAlignment="1" applyProtection="1">
      <alignment horizontal="left"/>
      <protection locked="0"/>
    </xf>
    <xf numFmtId="0" fontId="23" fillId="59" borderId="0" xfId="0" applyFont="1" applyFill="1" applyAlignment="1" applyProtection="1">
      <alignment shrinkToFit="1"/>
      <protection hidden="1"/>
    </xf>
    <xf numFmtId="0" fontId="0" fillId="53" borderId="0" xfId="0" applyFont="1" applyFill="1" applyBorder="1" applyAlignment="1" applyProtection="1">
      <alignment/>
      <protection locked="0"/>
    </xf>
    <xf numFmtId="2" fontId="0" fillId="53" borderId="0" xfId="0" applyNumberFormat="1" applyFont="1" applyFill="1" applyBorder="1" applyAlignment="1" applyProtection="1">
      <alignment/>
      <protection locked="0"/>
    </xf>
    <xf numFmtId="182" fontId="1" fillId="53" borderId="16" xfId="0" applyNumberFormat="1" applyFont="1" applyFill="1" applyBorder="1" applyAlignment="1" applyProtection="1">
      <alignment horizontal="right"/>
      <protection locked="0"/>
    </xf>
    <xf numFmtId="16" fontId="0" fillId="55" borderId="0" xfId="0" applyNumberFormat="1" applyFont="1" applyFill="1" applyAlignment="1" applyProtection="1" quotePrefix="1">
      <alignment shrinkToFit="1"/>
      <protection locked="0"/>
    </xf>
    <xf numFmtId="0" fontId="60" fillId="60" borderId="0" xfId="92" applyFont="1" applyFill="1" applyBorder="1" applyAlignment="1" applyProtection="1">
      <alignment horizontal="left"/>
      <protection locked="0"/>
    </xf>
    <xf numFmtId="0" fontId="1" fillId="53" borderId="0" xfId="0" applyFont="1" applyFill="1" applyAlignment="1" applyProtection="1">
      <alignment horizontal="left"/>
      <protection locked="0"/>
    </xf>
    <xf numFmtId="0" fontId="0" fillId="53" borderId="0" xfId="0" applyFont="1" applyFill="1" applyAlignment="1" applyProtection="1">
      <alignment horizontal="left"/>
      <protection locked="0"/>
    </xf>
    <xf numFmtId="0" fontId="0" fillId="55" borderId="0" xfId="0" applyFont="1" applyFill="1" applyAlignment="1" applyProtection="1">
      <alignment/>
      <protection locked="0"/>
    </xf>
    <xf numFmtId="0" fontId="9" fillId="55" borderId="22" xfId="0" applyFont="1" applyFill="1" applyBorder="1" applyAlignment="1" applyProtection="1">
      <alignment horizontal="left" shrinkToFit="1"/>
      <protection locked="0"/>
    </xf>
    <xf numFmtId="0" fontId="24" fillId="21" borderId="62" xfId="0" applyFont="1" applyFill="1" applyBorder="1" applyAlignment="1" applyProtection="1">
      <alignment horizontal="center" shrinkToFit="1"/>
      <protection hidden="1"/>
    </xf>
    <xf numFmtId="0" fontId="9" fillId="55" borderId="26" xfId="0" applyFont="1" applyFill="1" applyBorder="1" applyAlignment="1" applyProtection="1">
      <alignment horizontal="left" shrinkToFit="1"/>
      <protection locked="0"/>
    </xf>
    <xf numFmtId="0" fontId="24" fillId="21" borderId="63" xfId="0" applyFont="1" applyFill="1" applyBorder="1" applyAlignment="1" applyProtection="1">
      <alignment horizontal="center" shrinkToFit="1"/>
      <protection hidden="1"/>
    </xf>
    <xf numFmtId="0" fontId="0" fillId="55" borderId="0" xfId="0" applyFont="1" applyFill="1" applyAlignment="1" applyProtection="1">
      <alignment horizontal="left" shrinkToFit="1"/>
      <protection locked="0"/>
    </xf>
    <xf numFmtId="0" fontId="0" fillId="55" borderId="63" xfId="0" applyFont="1" applyFill="1" applyBorder="1" applyAlignment="1" applyProtection="1">
      <alignment horizontal="center" shrinkToFit="1"/>
      <protection locked="0"/>
    </xf>
    <xf numFmtId="0" fontId="0" fillId="53" borderId="25" xfId="0" applyFont="1" applyFill="1" applyBorder="1" applyAlignment="1" applyProtection="1">
      <alignment/>
      <protection locked="0"/>
    </xf>
    <xf numFmtId="0" fontId="0" fillId="53" borderId="26" xfId="0" applyFont="1" applyFill="1" applyBorder="1" applyAlignment="1" applyProtection="1">
      <alignment horizontal="left"/>
      <protection locked="0"/>
    </xf>
    <xf numFmtId="0" fontId="0" fillId="55" borderId="64" xfId="0" applyFont="1" applyFill="1" applyBorder="1" applyAlignment="1" applyProtection="1">
      <alignment shrinkToFit="1"/>
      <protection locked="0"/>
    </xf>
    <xf numFmtId="0" fontId="0" fillId="55" borderId="0" xfId="0" applyFont="1" applyFill="1" applyBorder="1" applyAlignment="1" applyProtection="1">
      <alignment/>
      <protection locked="0"/>
    </xf>
    <xf numFmtId="0" fontId="0" fillId="58" borderId="0" xfId="0" applyFont="1" applyFill="1" applyAlignment="1" applyProtection="1">
      <alignment shrinkToFit="1"/>
      <protection hidden="1"/>
    </xf>
    <xf numFmtId="0" fontId="0" fillId="58" borderId="0" xfId="0" applyFont="1" applyFill="1" applyAlignment="1" applyProtection="1">
      <alignment shrinkToFit="1"/>
      <protection locked="0"/>
    </xf>
    <xf numFmtId="0" fontId="0" fillId="0" borderId="0" xfId="0" applyFont="1" applyFill="1" applyAlignment="1" applyProtection="1">
      <alignment shrinkToFit="1"/>
      <protection hidden="1"/>
    </xf>
    <xf numFmtId="0" fontId="0" fillId="0" borderId="0" xfId="0" applyFont="1" applyFill="1" applyAlignment="1" applyProtection="1">
      <alignment shrinkToFit="1"/>
      <protection locked="0"/>
    </xf>
    <xf numFmtId="0" fontId="0" fillId="27" borderId="0" xfId="0" applyFont="1" applyFill="1" applyAlignment="1" applyProtection="1">
      <alignment shrinkToFit="1"/>
      <protection hidden="1"/>
    </xf>
    <xf numFmtId="0" fontId="0" fillId="27" borderId="0" xfId="0" applyFont="1" applyFill="1" applyAlignment="1" applyProtection="1">
      <alignment shrinkToFit="1"/>
      <protection locked="0"/>
    </xf>
    <xf numFmtId="0" fontId="0" fillId="31" borderId="0" xfId="66" applyFill="1">
      <alignment/>
      <protection/>
    </xf>
    <xf numFmtId="0" fontId="0" fillId="0" borderId="0" xfId="66">
      <alignment/>
      <protection/>
    </xf>
    <xf numFmtId="49" fontId="0" fillId="0" borderId="0" xfId="66" applyNumberFormat="1" applyFont="1" applyAlignment="1" quotePrefix="1">
      <alignment horizontal="center"/>
      <protection/>
    </xf>
    <xf numFmtId="0" fontId="0" fillId="0" borderId="0" xfId="66" applyFont="1">
      <alignment/>
      <protection/>
    </xf>
    <xf numFmtId="0" fontId="125" fillId="57" borderId="65" xfId="0" applyFont="1" applyFill="1" applyBorder="1" applyAlignment="1" applyProtection="1">
      <alignment horizontal="center" shrinkToFit="1"/>
      <protection hidden="1"/>
    </xf>
    <xf numFmtId="0" fontId="125" fillId="57" borderId="65" xfId="0" applyFont="1" applyFill="1" applyBorder="1" applyAlignment="1" applyProtection="1">
      <alignment horizontal="center" textRotation="90"/>
      <protection hidden="1"/>
    </xf>
    <xf numFmtId="49" fontId="125" fillId="57" borderId="65" xfId="0" applyNumberFormat="1" applyFont="1" applyFill="1" applyBorder="1" applyAlignment="1" applyProtection="1">
      <alignment horizontal="center" textRotation="90"/>
      <protection hidden="1"/>
    </xf>
    <xf numFmtId="0" fontId="32" fillId="53" borderId="16" xfId="0" applyFont="1" applyFill="1" applyBorder="1" applyAlignment="1" applyProtection="1">
      <alignment vertical="center"/>
      <protection locked="0"/>
    </xf>
    <xf numFmtId="0" fontId="15" fillId="53" borderId="16" xfId="0" applyNumberFormat="1" applyFont="1" applyFill="1" applyBorder="1" applyAlignment="1" applyProtection="1">
      <alignment horizontal="center" vertical="center"/>
      <protection/>
    </xf>
    <xf numFmtId="0" fontId="15" fillId="53" borderId="16" xfId="0" applyNumberFormat="1" applyFont="1" applyFill="1" applyBorder="1" applyAlignment="1" applyProtection="1">
      <alignment horizontal="left" vertical="center"/>
      <protection/>
    </xf>
    <xf numFmtId="49" fontId="15" fillId="53" borderId="16" xfId="0" applyNumberFormat="1" applyFont="1" applyFill="1" applyBorder="1" applyAlignment="1" applyProtection="1">
      <alignment horizontal="center" vertical="center"/>
      <protection/>
    </xf>
    <xf numFmtId="0" fontId="117" fillId="55" borderId="0" xfId="0" applyFont="1" applyFill="1" applyAlignment="1" applyProtection="1" quotePrefix="1">
      <alignment horizontal="right"/>
      <protection hidden="1"/>
    </xf>
    <xf numFmtId="0" fontId="20" fillId="61" borderId="0" xfId="85" applyFont="1" applyFill="1" applyProtection="1">
      <alignment/>
      <protection hidden="1"/>
    </xf>
    <xf numFmtId="0" fontId="20" fillId="0" borderId="0" xfId="85" applyFont="1" applyProtection="1">
      <alignment/>
      <protection hidden="1"/>
    </xf>
    <xf numFmtId="0" fontId="32" fillId="38" borderId="16" xfId="85" applyFont="1" applyFill="1" applyBorder="1" applyAlignment="1" applyProtection="1">
      <alignment horizontal="center"/>
      <protection hidden="1"/>
    </xf>
    <xf numFmtId="0" fontId="20" fillId="31" borderId="16" xfId="85" applyFont="1" applyFill="1" applyBorder="1" applyAlignment="1" applyProtection="1">
      <alignment shrinkToFit="1"/>
      <protection locked="0"/>
    </xf>
    <xf numFmtId="4" fontId="32" fillId="46" borderId="16" xfId="85" applyNumberFormat="1" applyFont="1" applyFill="1" applyBorder="1" applyAlignment="1" applyProtection="1">
      <alignment horizontal="center"/>
      <protection locked="0"/>
    </xf>
    <xf numFmtId="4" fontId="32" fillId="46" borderId="16" xfId="66" applyNumberFormat="1" applyFont="1" applyFill="1" applyBorder="1" applyAlignment="1" applyProtection="1">
      <alignment horizontal="center"/>
      <protection locked="0"/>
    </xf>
    <xf numFmtId="4" fontId="32" fillId="50" borderId="16" xfId="66" applyNumberFormat="1" applyFont="1" applyFill="1" applyBorder="1" applyAlignment="1" applyProtection="1">
      <alignment horizontal="center"/>
      <protection locked="0"/>
    </xf>
    <xf numFmtId="4" fontId="32" fillId="38" borderId="16" xfId="85" applyNumberFormat="1" applyFont="1" applyFill="1" applyBorder="1" applyAlignment="1" applyProtection="1">
      <alignment horizontal="center"/>
      <protection locked="0"/>
    </xf>
    <xf numFmtId="4" fontId="1" fillId="50" borderId="16" xfId="66" applyNumberFormat="1" applyFont="1" applyFill="1" applyBorder="1" applyAlignment="1" applyProtection="1">
      <alignment horizontal="center"/>
      <protection locked="0"/>
    </xf>
    <xf numFmtId="4" fontId="15" fillId="38" borderId="16" xfId="66" applyNumberFormat="1" applyFont="1" applyFill="1" applyBorder="1" applyAlignment="1" applyProtection="1">
      <alignment horizontal="center"/>
      <protection locked="0"/>
    </xf>
    <xf numFmtId="4" fontId="15" fillId="50" borderId="16" xfId="66" applyNumberFormat="1" applyFont="1" applyFill="1" applyBorder="1" applyAlignment="1" applyProtection="1">
      <alignment horizontal="center"/>
      <protection locked="0"/>
    </xf>
    <xf numFmtId="0" fontId="20" fillId="0" borderId="0" xfId="85" applyFont="1" applyProtection="1">
      <alignment/>
      <protection locked="0"/>
    </xf>
    <xf numFmtId="4" fontId="39" fillId="46" borderId="16" xfId="85" applyNumberFormat="1" applyFont="1" applyFill="1" applyBorder="1" applyAlignment="1" applyProtection="1">
      <alignment horizontal="center"/>
      <protection locked="0"/>
    </xf>
    <xf numFmtId="4" fontId="33" fillId="46" borderId="16" xfId="66" applyNumberFormat="1" applyFont="1" applyFill="1" applyBorder="1" applyAlignment="1" applyProtection="1">
      <alignment horizontal="center"/>
      <protection locked="0"/>
    </xf>
    <xf numFmtId="4" fontId="33" fillId="50" borderId="16" xfId="66" applyNumberFormat="1" applyFont="1" applyFill="1" applyBorder="1" applyAlignment="1" applyProtection="1">
      <alignment horizontal="center"/>
      <protection locked="0"/>
    </xf>
    <xf numFmtId="4" fontId="39" fillId="38" borderId="16" xfId="85" applyNumberFormat="1" applyFont="1" applyFill="1" applyBorder="1" applyAlignment="1" applyProtection="1">
      <alignment horizontal="center"/>
      <protection locked="0"/>
    </xf>
    <xf numFmtId="4" fontId="9" fillId="50" borderId="16" xfId="66" applyNumberFormat="1" applyFont="1" applyFill="1" applyBorder="1" applyAlignment="1" applyProtection="1">
      <alignment horizontal="center"/>
      <protection locked="0"/>
    </xf>
    <xf numFmtId="4" fontId="33" fillId="38" borderId="16" xfId="66" applyNumberFormat="1" applyFont="1" applyFill="1" applyBorder="1" applyAlignment="1" applyProtection="1">
      <alignment horizontal="center"/>
      <protection locked="0"/>
    </xf>
    <xf numFmtId="0" fontId="61" fillId="31" borderId="16" xfId="85" applyFont="1" applyFill="1" applyBorder="1" applyAlignment="1" applyProtection="1">
      <alignment shrinkToFit="1"/>
      <protection locked="0"/>
    </xf>
    <xf numFmtId="0" fontId="20" fillId="0" borderId="0" xfId="85" applyFont="1" applyAlignment="1" applyProtection="1">
      <alignment shrinkToFit="1"/>
      <protection locked="0"/>
    </xf>
    <xf numFmtId="2" fontId="58" fillId="0" borderId="0" xfId="66" applyNumberFormat="1" applyFont="1" applyAlignment="1" applyProtection="1">
      <alignment horizontal="center"/>
      <protection locked="0"/>
    </xf>
    <xf numFmtId="0" fontId="20" fillId="0" borderId="0" xfId="66" applyFont="1" applyProtection="1">
      <alignment/>
      <protection locked="0"/>
    </xf>
    <xf numFmtId="0" fontId="58" fillId="0" borderId="0" xfId="66" applyFont="1" applyAlignment="1" applyProtection="1">
      <alignment horizontal="right"/>
      <protection locked="0"/>
    </xf>
    <xf numFmtId="3" fontId="58" fillId="0" borderId="0" xfId="66" applyNumberFormat="1" applyFont="1" applyAlignment="1" applyProtection="1">
      <alignment horizontal="center"/>
      <protection locked="0"/>
    </xf>
    <xf numFmtId="0" fontId="58" fillId="0" borderId="0" xfId="66" applyFont="1" applyAlignment="1" applyProtection="1">
      <alignment horizontal="right" vertical="top"/>
      <protection locked="0"/>
    </xf>
    <xf numFmtId="0" fontId="58" fillId="0" borderId="0" xfId="66" applyFont="1" applyProtection="1">
      <alignment/>
      <protection locked="0"/>
    </xf>
    <xf numFmtId="0" fontId="15" fillId="38" borderId="35" xfId="0" applyNumberFormat="1" applyFont="1" applyFill="1" applyBorder="1" applyAlignment="1" applyProtection="1">
      <alignment horizontal="center" vertical="top"/>
      <protection locked="0"/>
    </xf>
    <xf numFmtId="172" fontId="59" fillId="50" borderId="51" xfId="91" applyNumberFormat="1" applyFont="1" applyFill="1" applyBorder="1" applyAlignment="1" applyProtection="1">
      <alignment horizontal="center"/>
      <protection locked="0"/>
    </xf>
    <xf numFmtId="172" fontId="59" fillId="47" borderId="51" xfId="91" applyNumberFormat="1" applyFont="1" applyFill="1" applyBorder="1" applyAlignment="1" applyProtection="1">
      <alignment horizontal="center"/>
      <protection locked="0"/>
    </xf>
    <xf numFmtId="0" fontId="59" fillId="47" borderId="51" xfId="91" applyNumberFormat="1" applyFont="1" applyFill="1" applyBorder="1" applyAlignment="1" applyProtection="1">
      <alignment horizontal="center"/>
      <protection locked="0"/>
    </xf>
    <xf numFmtId="172" fontId="59" fillId="45" borderId="51" xfId="91" applyNumberFormat="1" applyFont="1" applyFill="1" applyBorder="1" applyAlignment="1" applyProtection="1">
      <alignment horizontal="center"/>
      <protection locked="0"/>
    </xf>
    <xf numFmtId="0" fontId="59" fillId="45" borderId="51" xfId="91" applyNumberFormat="1" applyFont="1" applyFill="1" applyBorder="1" applyAlignment="1" applyProtection="1">
      <alignment horizontal="center"/>
      <protection locked="0"/>
    </xf>
    <xf numFmtId="172" fontId="59" fillId="48" borderId="51" xfId="91" applyNumberFormat="1" applyFont="1" applyFill="1" applyBorder="1" applyAlignment="1" applyProtection="1">
      <alignment horizontal="center"/>
      <protection locked="0"/>
    </xf>
    <xf numFmtId="0" fontId="59" fillId="48" borderId="51" xfId="91" applyNumberFormat="1" applyFont="1" applyFill="1" applyBorder="1" applyAlignment="1" applyProtection="1">
      <alignment horizontal="center"/>
      <protection locked="0"/>
    </xf>
    <xf numFmtId="0" fontId="15" fillId="38" borderId="66" xfId="0" applyNumberFormat="1" applyFont="1" applyFill="1" applyBorder="1" applyAlignment="1" applyProtection="1">
      <alignment horizontal="center" vertical="top"/>
      <protection locked="0"/>
    </xf>
    <xf numFmtId="0" fontId="15" fillId="38" borderId="43" xfId="0" applyNumberFormat="1" applyFont="1" applyFill="1" applyBorder="1" applyAlignment="1" applyProtection="1">
      <alignment horizontal="center" vertical="top"/>
      <protection locked="0"/>
    </xf>
    <xf numFmtId="0" fontId="15" fillId="38" borderId="67" xfId="0" applyNumberFormat="1" applyFont="1" applyFill="1" applyBorder="1" applyAlignment="1" applyProtection="1">
      <alignment horizontal="center" vertical="top"/>
      <protection locked="0"/>
    </xf>
    <xf numFmtId="0" fontId="33" fillId="0" borderId="16" xfId="0" applyNumberFormat="1" applyFont="1" applyFill="1" applyBorder="1" applyAlignment="1" applyProtection="1">
      <alignment horizontal="right" vertical="center"/>
      <protection locked="0"/>
    </xf>
    <xf numFmtId="0" fontId="32" fillId="53" borderId="16" xfId="0" applyNumberFormat="1" applyFont="1" applyFill="1" applyBorder="1" applyAlignment="1" applyProtection="1">
      <alignment horizontal="center" vertical="center"/>
      <protection locked="0"/>
    </xf>
    <xf numFmtId="2" fontId="15" fillId="53" borderId="16" xfId="0" applyNumberFormat="1" applyFont="1" applyFill="1" applyBorder="1" applyAlignment="1" applyProtection="1">
      <alignment horizontal="center" vertical="center"/>
      <protection/>
    </xf>
    <xf numFmtId="0" fontId="15" fillId="53" borderId="16" xfId="0" applyFont="1" applyFill="1" applyBorder="1" applyAlignment="1" applyProtection="1">
      <alignment vertical="center" shrinkToFit="1"/>
      <protection locked="0"/>
    </xf>
    <xf numFmtId="0" fontId="99" fillId="21" borderId="16" xfId="65" applyNumberFormat="1" applyFill="1" applyBorder="1" applyAlignment="1">
      <alignment horizontal="center" textRotation="90"/>
      <protection/>
    </xf>
    <xf numFmtId="0" fontId="114" fillId="21" borderId="16" xfId="65" applyNumberFormat="1" applyFont="1" applyFill="1" applyBorder="1" applyAlignment="1">
      <alignment horizontal="center" vertical="center"/>
      <protection/>
    </xf>
    <xf numFmtId="0" fontId="122" fillId="57" borderId="16" xfId="80" applyFont="1" applyFill="1" applyBorder="1" applyAlignment="1">
      <alignment horizontal="center" vertical="center"/>
      <protection/>
    </xf>
    <xf numFmtId="0" fontId="125" fillId="57" borderId="65" xfId="0" applyFont="1" applyFill="1" applyBorder="1" applyAlignment="1" applyProtection="1" quotePrefix="1">
      <alignment horizontal="center" textRotation="90" wrapText="1"/>
      <protection hidden="1"/>
    </xf>
    <xf numFmtId="0" fontId="15" fillId="53" borderId="16" xfId="90" applyNumberFormat="1" applyFont="1" applyFill="1" applyBorder="1" applyAlignment="1" applyProtection="1">
      <alignment horizontal="center" vertical="center"/>
      <protection/>
    </xf>
    <xf numFmtId="0" fontId="122" fillId="57" borderId="16" xfId="80" applyFont="1" applyFill="1" applyBorder="1" applyAlignment="1">
      <alignment horizontal="center" vertical="center" wrapText="1"/>
      <protection/>
    </xf>
    <xf numFmtId="0" fontId="15" fillId="53" borderId="16" xfId="0" applyNumberFormat="1" applyFont="1" applyFill="1" applyBorder="1" applyAlignment="1" applyProtection="1">
      <alignment horizontal="center" vertical="center"/>
      <protection/>
    </xf>
    <xf numFmtId="14" fontId="99" fillId="53" borderId="0" xfId="65" applyNumberFormat="1" applyFill="1" applyAlignment="1">
      <alignment horizontal="center"/>
      <protection/>
    </xf>
    <xf numFmtId="0" fontId="29" fillId="0" borderId="0" xfId="87" applyFont="1" applyFill="1">
      <alignment/>
      <protection/>
    </xf>
    <xf numFmtId="0" fontId="29" fillId="0" borderId="0" xfId="87" applyFont="1" applyFill="1" applyAlignment="1">
      <alignment horizontal="center"/>
      <protection/>
    </xf>
    <xf numFmtId="0" fontId="62" fillId="0" borderId="0" xfId="87" applyFont="1" applyFill="1" applyAlignment="1">
      <alignment horizontal="center"/>
      <protection/>
    </xf>
    <xf numFmtId="0" fontId="29" fillId="0" borderId="0" xfId="87" applyFont="1" applyFill="1" applyAlignment="1">
      <alignment horizontal="right"/>
      <protection/>
    </xf>
    <xf numFmtId="0" fontId="29" fillId="0" borderId="0" xfId="87" applyFont="1" applyFill="1" applyBorder="1" applyAlignment="1">
      <alignment vertical="center"/>
      <protection/>
    </xf>
    <xf numFmtId="0" fontId="28" fillId="0" borderId="0" xfId="87" applyFont="1" applyFill="1">
      <alignment/>
      <protection/>
    </xf>
    <xf numFmtId="0" fontId="28" fillId="0" borderId="16" xfId="87" applyFont="1" applyFill="1" applyBorder="1" applyAlignment="1">
      <alignment shrinkToFit="1"/>
      <protection/>
    </xf>
    <xf numFmtId="0" fontId="28" fillId="0" borderId="43" xfId="87" applyFont="1" applyFill="1" applyBorder="1" applyAlignment="1">
      <alignment horizontal="center" vertical="center" shrinkToFit="1"/>
      <protection/>
    </xf>
    <xf numFmtId="4" fontId="28" fillId="0" borderId="16" xfId="87" applyNumberFormat="1" applyFont="1" applyFill="1" applyBorder="1" applyAlignment="1">
      <alignment horizontal="right" shrinkToFit="1"/>
      <protection/>
    </xf>
    <xf numFmtId="4" fontId="28" fillId="0" borderId="16" xfId="87" applyNumberFormat="1" applyFont="1" applyFill="1" applyBorder="1" applyAlignment="1">
      <alignment horizontal="center" shrinkToFit="1"/>
      <protection/>
    </xf>
    <xf numFmtId="4" fontId="28" fillId="0" borderId="51" xfId="87" applyNumberFormat="1" applyFont="1" applyFill="1" applyBorder="1" applyAlignment="1">
      <alignment horizontal="center" shrinkToFit="1"/>
      <protection/>
    </xf>
    <xf numFmtId="0" fontId="28" fillId="46" borderId="51" xfId="87" applyNumberFormat="1" applyFont="1" applyFill="1" applyBorder="1" applyAlignment="1">
      <alignment horizontal="center" shrinkToFit="1"/>
      <protection/>
    </xf>
    <xf numFmtId="4" fontId="28" fillId="46" borderId="16" xfId="87" applyNumberFormat="1" applyFont="1" applyFill="1" applyBorder="1" applyAlignment="1">
      <alignment horizontal="right" shrinkToFit="1"/>
      <protection/>
    </xf>
    <xf numFmtId="0" fontId="28" fillId="0" borderId="44" xfId="87" applyFont="1" applyFill="1" applyBorder="1" applyAlignment="1">
      <alignment horizontal="center" vertical="center" shrinkToFit="1"/>
      <protection/>
    </xf>
    <xf numFmtId="0" fontId="28" fillId="0" borderId="55" xfId="87" applyFont="1" applyFill="1" applyBorder="1" applyAlignment="1">
      <alignment shrinkToFit="1"/>
      <protection/>
    </xf>
    <xf numFmtId="0" fontId="28" fillId="0" borderId="41" xfId="87" applyFont="1" applyFill="1" applyBorder="1" applyAlignment="1">
      <alignment shrinkToFit="1"/>
      <protection/>
    </xf>
    <xf numFmtId="0" fontId="28" fillId="0" borderId="66" xfId="87" applyFont="1" applyFill="1" applyBorder="1" applyAlignment="1">
      <alignment shrinkToFit="1"/>
      <protection/>
    </xf>
    <xf numFmtId="0" fontId="28" fillId="0" borderId="0" xfId="87" applyFont="1" applyFill="1" applyAlignment="1">
      <alignment shrinkToFit="1"/>
      <protection/>
    </xf>
    <xf numFmtId="0" fontId="29" fillId="0" borderId="0" xfId="87" applyFont="1" applyFill="1" applyAlignment="1">
      <alignment shrinkToFit="1"/>
      <protection/>
    </xf>
    <xf numFmtId="0" fontId="28" fillId="0" borderId="51" xfId="87" applyFont="1" applyFill="1" applyBorder="1" applyAlignment="1">
      <alignment shrinkToFit="1"/>
      <protection/>
    </xf>
    <xf numFmtId="0" fontId="28" fillId="0" borderId="16" xfId="87" applyFont="1" applyFill="1" applyBorder="1" applyAlignment="1">
      <alignment horizontal="center" shrinkToFit="1"/>
      <protection/>
    </xf>
    <xf numFmtId="49" fontId="28" fillId="0" borderId="16" xfId="87" applyNumberFormat="1" applyFont="1" applyFill="1" applyBorder="1" applyAlignment="1">
      <alignment horizontal="center" shrinkToFit="1"/>
      <protection/>
    </xf>
    <xf numFmtId="0" fontId="28" fillId="0" borderId="16" xfId="87" applyNumberFormat="1" applyFont="1" applyFill="1" applyBorder="1" applyAlignment="1">
      <alignment horizontal="center" shrinkToFit="1"/>
      <protection/>
    </xf>
    <xf numFmtId="0" fontId="28" fillId="0" borderId="16" xfId="87" applyNumberFormat="1" applyFont="1" applyFill="1" applyBorder="1" applyAlignment="1">
      <alignment horizontal="right" shrinkToFit="1"/>
      <protection/>
    </xf>
    <xf numFmtId="0" fontId="28" fillId="0" borderId="44" xfId="87" applyFont="1" applyFill="1" applyBorder="1" applyAlignment="1">
      <alignment shrinkToFit="1"/>
      <protection/>
    </xf>
    <xf numFmtId="0" fontId="28" fillId="0" borderId="50" xfId="87" applyFont="1" applyFill="1" applyBorder="1" applyAlignment="1">
      <alignment shrinkToFit="1"/>
      <protection/>
    </xf>
    <xf numFmtId="0" fontId="28" fillId="0" borderId="43" xfId="87" applyFont="1" applyFill="1" applyBorder="1" applyAlignment="1">
      <alignment shrinkToFit="1"/>
      <protection/>
    </xf>
    <xf numFmtId="0" fontId="15" fillId="0" borderId="0" xfId="0" applyFont="1" applyAlignment="1">
      <alignment/>
    </xf>
    <xf numFmtId="0" fontId="28" fillId="0" borderId="54" xfId="87" applyFont="1" applyFill="1" applyBorder="1" applyAlignment="1">
      <alignment shrinkToFit="1"/>
      <protection/>
    </xf>
    <xf numFmtId="49" fontId="28" fillId="0" borderId="54" xfId="87" applyNumberFormat="1" applyFont="1" applyFill="1" applyBorder="1" applyAlignment="1">
      <alignment horizontal="center" shrinkToFit="1"/>
      <protection/>
    </xf>
    <xf numFmtId="0" fontId="28" fillId="0" borderId="55" xfId="87" applyFont="1" applyFill="1" applyBorder="1" applyAlignment="1">
      <alignment horizontal="left" vertical="center" shrinkToFit="1"/>
      <protection/>
    </xf>
    <xf numFmtId="0" fontId="28" fillId="0" borderId="41" xfId="87" applyFont="1" applyFill="1" applyBorder="1" applyAlignment="1">
      <alignment horizontal="center" vertical="center" shrinkToFit="1"/>
      <protection/>
    </xf>
    <xf numFmtId="0" fontId="28" fillId="0" borderId="66" xfId="87" applyFont="1" applyFill="1" applyBorder="1" applyAlignment="1">
      <alignment horizontal="center" vertical="center" shrinkToFit="1"/>
      <protection/>
    </xf>
    <xf numFmtId="16" fontId="28" fillId="0" borderId="43" xfId="87" applyNumberFormat="1" applyFont="1" applyFill="1" applyBorder="1" applyAlignment="1" quotePrefix="1">
      <alignment horizontal="center" vertical="center" shrinkToFit="1"/>
      <protection/>
    </xf>
    <xf numFmtId="4" fontId="28" fillId="0" borderId="43" xfId="87" applyNumberFormat="1" applyFont="1" applyFill="1" applyBorder="1" applyAlignment="1">
      <alignment horizontal="center" vertical="center" shrinkToFit="1"/>
      <protection/>
    </xf>
    <xf numFmtId="0" fontId="28" fillId="50" borderId="16" xfId="87" applyNumberFormat="1" applyFont="1" applyFill="1" applyBorder="1" applyAlignment="1">
      <alignment vertical="center" shrinkToFit="1"/>
      <protection/>
    </xf>
    <xf numFmtId="4" fontId="28" fillId="50" borderId="16" xfId="87" applyNumberFormat="1" applyFont="1" applyFill="1" applyBorder="1" applyAlignment="1">
      <alignment vertical="center" shrinkToFit="1"/>
      <protection/>
    </xf>
    <xf numFmtId="0" fontId="28" fillId="0" borderId="44" xfId="87" applyFont="1" applyFill="1" applyBorder="1" applyAlignment="1">
      <alignment vertical="center" shrinkToFit="1"/>
      <protection/>
    </xf>
    <xf numFmtId="0" fontId="28" fillId="0" borderId="50" xfId="87" applyFont="1" applyFill="1" applyBorder="1" applyAlignment="1">
      <alignment vertical="center" shrinkToFit="1"/>
      <protection/>
    </xf>
    <xf numFmtId="0" fontId="28" fillId="0" borderId="43" xfId="87" applyFont="1" applyFill="1" applyBorder="1" applyAlignment="1">
      <alignment vertical="center" shrinkToFit="1"/>
      <protection/>
    </xf>
    <xf numFmtId="0" fontId="28" fillId="0" borderId="0" xfId="87" applyFont="1" applyFill="1" applyAlignment="1">
      <alignment vertical="center" shrinkToFit="1"/>
      <protection/>
    </xf>
    <xf numFmtId="0" fontId="29" fillId="0" borderId="0" xfId="87" applyFont="1" applyFill="1" applyAlignment="1">
      <alignment vertical="center" shrinkToFit="1"/>
      <protection/>
    </xf>
    <xf numFmtId="0" fontId="28" fillId="0" borderId="53" xfId="87" applyFont="1" applyFill="1" applyBorder="1" applyAlignment="1">
      <alignment horizontal="left" vertical="center" shrinkToFit="1"/>
      <protection/>
    </xf>
    <xf numFmtId="0" fontId="28" fillId="0" borderId="0" xfId="87" applyFont="1" applyFill="1" applyBorder="1" applyAlignment="1">
      <alignment horizontal="center" vertical="center" shrinkToFit="1"/>
      <protection/>
    </xf>
    <xf numFmtId="0" fontId="28" fillId="0" borderId="35" xfId="87" applyFont="1" applyFill="1" applyBorder="1" applyAlignment="1">
      <alignment horizontal="center" vertical="center" shrinkToFit="1"/>
      <protection/>
    </xf>
    <xf numFmtId="0" fontId="28" fillId="0" borderId="55" xfId="87" applyFont="1" applyFill="1" applyBorder="1" applyAlignment="1">
      <alignment horizontal="center" vertical="center" shrinkToFit="1"/>
      <protection/>
    </xf>
    <xf numFmtId="16" fontId="28" fillId="0" borderId="66" xfId="87" applyNumberFormat="1" applyFont="1" applyFill="1" applyBorder="1" applyAlignment="1" quotePrefix="1">
      <alignment horizontal="center" vertical="center" shrinkToFit="1"/>
      <protection/>
    </xf>
    <xf numFmtId="0" fontId="62" fillId="31" borderId="54" xfId="87" applyNumberFormat="1" applyFont="1" applyFill="1" applyBorder="1" applyAlignment="1">
      <alignment horizontal="center" vertical="center" shrinkToFit="1"/>
      <protection/>
    </xf>
    <xf numFmtId="0" fontId="62" fillId="31" borderId="54" xfId="87" applyNumberFormat="1" applyFont="1" applyFill="1" applyBorder="1" applyAlignment="1">
      <alignment vertical="center" shrinkToFit="1"/>
      <protection/>
    </xf>
    <xf numFmtId="4" fontId="62" fillId="31" borderId="54" xfId="87" applyNumberFormat="1" applyFont="1" applyFill="1" applyBorder="1" applyAlignment="1">
      <alignment vertical="center" shrinkToFit="1"/>
      <protection/>
    </xf>
    <xf numFmtId="0" fontId="28" fillId="0" borderId="41" xfId="87" applyFont="1" applyFill="1" applyBorder="1" applyAlignment="1">
      <alignment vertical="center" shrinkToFit="1"/>
      <protection/>
    </xf>
    <xf numFmtId="0" fontId="28" fillId="0" borderId="66" xfId="87" applyFont="1" applyFill="1" applyBorder="1" applyAlignment="1">
      <alignment vertical="center" shrinkToFit="1"/>
      <protection/>
    </xf>
    <xf numFmtId="0" fontId="28" fillId="0" borderId="55" xfId="87" applyFont="1" applyFill="1" applyBorder="1" applyAlignment="1">
      <alignment horizontal="left"/>
      <protection/>
    </xf>
    <xf numFmtId="0" fontId="28" fillId="0" borderId="53" xfId="87" applyFont="1" applyFill="1" applyBorder="1" applyAlignment="1">
      <alignment horizontal="left"/>
      <protection/>
    </xf>
    <xf numFmtId="0" fontId="59" fillId="0" borderId="0" xfId="82" applyNumberFormat="1" applyFont="1" applyFill="1" applyBorder="1" applyAlignment="1">
      <alignment horizontal="left"/>
      <protection/>
    </xf>
    <xf numFmtId="0" fontId="28" fillId="0" borderId="0" xfId="87" applyFont="1" applyFill="1" applyBorder="1" applyAlignment="1">
      <alignment horizontal="center"/>
      <protection/>
    </xf>
    <xf numFmtId="0" fontId="59" fillId="0" borderId="0" xfId="82" applyNumberFormat="1" applyFont="1" applyFill="1" applyBorder="1" applyAlignment="1">
      <alignment horizontal="center"/>
      <protection/>
    </xf>
    <xf numFmtId="0" fontId="28" fillId="0" borderId="0" xfId="87" applyFont="1" applyFill="1" applyBorder="1" applyAlignment="1">
      <alignment horizontal="left"/>
      <protection/>
    </xf>
    <xf numFmtId="0" fontId="29" fillId="0" borderId="0" xfId="87" applyFont="1" applyFill="1" applyBorder="1">
      <alignment/>
      <protection/>
    </xf>
    <xf numFmtId="0" fontId="28" fillId="0" borderId="0" xfId="87" applyFont="1" applyFill="1" applyBorder="1">
      <alignment/>
      <protection/>
    </xf>
    <xf numFmtId="0" fontId="28" fillId="0" borderId="35" xfId="87" applyFont="1" applyFill="1" applyBorder="1">
      <alignment/>
      <protection/>
    </xf>
    <xf numFmtId="0" fontId="28" fillId="0" borderId="0" xfId="87" applyFont="1" applyFill="1" applyAlignment="1">
      <alignment horizontal="center"/>
      <protection/>
    </xf>
    <xf numFmtId="0" fontId="4" fillId="53" borderId="16" xfId="80" applyFill="1" applyBorder="1" applyAlignment="1">
      <alignment horizontal="left" vertical="center"/>
      <protection/>
    </xf>
    <xf numFmtId="0" fontId="126" fillId="62" borderId="65" xfId="0" applyFont="1" applyFill="1" applyBorder="1" applyAlignment="1" applyProtection="1">
      <alignment horizontal="center" shrinkToFit="1"/>
      <protection hidden="1"/>
    </xf>
    <xf numFmtId="0" fontId="126" fillId="62" borderId="68" xfId="0" applyNumberFormat="1" applyFont="1" applyFill="1" applyBorder="1" applyAlignment="1" applyProtection="1">
      <alignment horizontal="center" wrapText="1"/>
      <protection hidden="1"/>
    </xf>
    <xf numFmtId="0" fontId="126" fillId="62" borderId="52" xfId="0" applyFont="1" applyFill="1" applyBorder="1" applyAlignment="1" applyProtection="1">
      <alignment horizontal="center" shrinkToFit="1"/>
      <protection hidden="1"/>
    </xf>
    <xf numFmtId="0" fontId="99" fillId="53" borderId="16" xfId="65" applyFill="1" applyBorder="1">
      <alignment/>
      <protection/>
    </xf>
    <xf numFmtId="0" fontId="99" fillId="53" borderId="16" xfId="65" applyFill="1" applyBorder="1" applyAlignment="1">
      <alignment shrinkToFit="1"/>
      <protection/>
    </xf>
    <xf numFmtId="0" fontId="99" fillId="53" borderId="16" xfId="65" applyFill="1" applyBorder="1" applyAlignment="1">
      <alignment horizontal="center" shrinkToFit="1"/>
      <protection/>
    </xf>
    <xf numFmtId="0" fontId="8" fillId="53" borderId="16" xfId="67" applyFont="1" applyFill="1" applyBorder="1" applyAlignment="1" applyProtection="1">
      <alignment horizontal="center" shrinkToFit="1"/>
      <protection hidden="1"/>
    </xf>
    <xf numFmtId="3" fontId="4" fillId="53" borderId="0" xfId="67" applyNumberFormat="1" applyFont="1" applyFill="1" applyAlignment="1" applyProtection="1">
      <alignment horizontal="left"/>
      <protection hidden="1"/>
    </xf>
    <xf numFmtId="0" fontId="99" fillId="53" borderId="0" xfId="65" applyFill="1">
      <alignment/>
      <protection/>
    </xf>
    <xf numFmtId="0" fontId="99" fillId="53" borderId="0" xfId="65" applyFill="1" applyAlignment="1">
      <alignment horizontal="center"/>
      <protection/>
    </xf>
    <xf numFmtId="0" fontId="4" fillId="53" borderId="0" xfId="67" applyFont="1" applyFill="1" applyAlignment="1" applyProtection="1">
      <alignment horizontal="left"/>
      <protection hidden="1"/>
    </xf>
    <xf numFmtId="0" fontId="127" fillId="53" borderId="0" xfId="65" applyFont="1" applyFill="1" applyAlignment="1">
      <alignment horizontal="center"/>
      <protection/>
    </xf>
    <xf numFmtId="0" fontId="99" fillId="53" borderId="44" xfId="65" applyFill="1" applyBorder="1" applyAlignment="1">
      <alignment horizontal="left" vertical="center"/>
      <protection/>
    </xf>
    <xf numFmtId="0" fontId="99" fillId="53" borderId="50" xfId="65" applyFill="1" applyBorder="1" applyAlignment="1">
      <alignment vertical="center"/>
      <protection/>
    </xf>
    <xf numFmtId="0" fontId="99" fillId="53" borderId="43" xfId="65" applyFill="1" applyBorder="1" applyAlignment="1">
      <alignment vertical="center"/>
      <protection/>
    </xf>
    <xf numFmtId="0" fontId="99" fillId="53" borderId="0" xfId="65" applyFill="1" applyAlignment="1">
      <alignment/>
      <protection/>
    </xf>
    <xf numFmtId="0" fontId="99" fillId="53" borderId="0" xfId="65" applyFill="1" applyAlignment="1">
      <alignment horizontal="center" wrapText="1"/>
      <protection/>
    </xf>
    <xf numFmtId="0" fontId="99" fillId="53" borderId="51" xfId="65" applyFill="1" applyBorder="1" applyAlignment="1">
      <alignment horizontal="center" vertical="center"/>
      <protection/>
    </xf>
    <xf numFmtId="0" fontId="99" fillId="53" borderId="51" xfId="65" applyFill="1" applyBorder="1" applyAlignment="1">
      <alignment horizontal="center" vertical="center" wrapText="1"/>
      <protection/>
    </xf>
    <xf numFmtId="0" fontId="99" fillId="53" borderId="16" xfId="65" applyNumberFormat="1" applyFill="1" applyBorder="1" applyAlignment="1">
      <alignment horizontal="center" vertical="center"/>
      <protection/>
    </xf>
    <xf numFmtId="0" fontId="99" fillId="53" borderId="0" xfId="65" applyNumberFormat="1" applyFill="1" applyAlignment="1">
      <alignment/>
      <protection/>
    </xf>
    <xf numFmtId="0" fontId="99" fillId="53" borderId="0" xfId="65" applyNumberFormat="1" applyFill="1">
      <alignment/>
      <protection/>
    </xf>
    <xf numFmtId="0" fontId="99" fillId="53" borderId="54" xfId="65" applyFill="1" applyBorder="1" applyAlignment="1">
      <alignment horizontal="center" wrapText="1"/>
      <protection/>
    </xf>
    <xf numFmtId="0" fontId="99" fillId="53" borderId="51" xfId="65" applyFill="1" applyBorder="1" applyAlignment="1">
      <alignment horizontal="center"/>
      <protection/>
    </xf>
    <xf numFmtId="0" fontId="4" fillId="53" borderId="0" xfId="67" applyFont="1" applyFill="1" applyBorder="1" applyAlignment="1" applyProtection="1" quotePrefix="1">
      <alignment/>
      <protection hidden="1"/>
    </xf>
    <xf numFmtId="0" fontId="51" fillId="53" borderId="0" xfId="67" applyFont="1" applyFill="1" applyAlignment="1" applyProtection="1">
      <alignment horizontal="right"/>
      <protection hidden="1"/>
    </xf>
    <xf numFmtId="0" fontId="99" fillId="53" borderId="37" xfId="65" applyFill="1" applyBorder="1" applyAlignment="1">
      <alignment horizontal="center"/>
      <protection/>
    </xf>
    <xf numFmtId="0" fontId="99" fillId="53" borderId="0" xfId="65" applyFill="1" applyAlignment="1">
      <alignment horizontal="right"/>
      <protection/>
    </xf>
    <xf numFmtId="0" fontId="0" fillId="53" borderId="0" xfId="0" applyFill="1" applyAlignment="1">
      <alignment/>
    </xf>
    <xf numFmtId="0" fontId="128" fillId="53" borderId="0" xfId="65" applyFont="1" applyFill="1" applyAlignment="1">
      <alignment horizontal="center"/>
      <protection/>
    </xf>
    <xf numFmtId="0" fontId="0" fillId="53" borderId="0" xfId="67" applyFill="1">
      <alignment/>
      <protection/>
    </xf>
    <xf numFmtId="0" fontId="52" fillId="53" borderId="0" xfId="67" applyFont="1" applyFill="1">
      <alignment/>
      <protection/>
    </xf>
    <xf numFmtId="0" fontId="99" fillId="53" borderId="41" xfId="65" applyFill="1" applyBorder="1" applyAlignment="1">
      <alignment horizontal="center"/>
      <protection/>
    </xf>
    <xf numFmtId="0" fontId="0" fillId="53" borderId="0" xfId="0" applyFill="1" applyAlignment="1">
      <alignment horizontal="right"/>
    </xf>
    <xf numFmtId="14" fontId="59" fillId="0" borderId="0" xfId="82" applyNumberFormat="1" applyFont="1" applyFill="1" applyBorder="1" applyAlignment="1">
      <alignment horizontal="center"/>
      <protection/>
    </xf>
    <xf numFmtId="0" fontId="28" fillId="0" borderId="0" xfId="87" applyFont="1" applyFill="1" applyBorder="1" applyAlignment="1">
      <alignment horizontal="right" vertical="center"/>
      <protection/>
    </xf>
    <xf numFmtId="0" fontId="0" fillId="0" borderId="58" xfId="0" applyBorder="1" applyAlignment="1">
      <alignment/>
    </xf>
    <xf numFmtId="0" fontId="0" fillId="0" borderId="0" xfId="0" applyBorder="1" applyAlignment="1">
      <alignment horizontal="right"/>
    </xf>
    <xf numFmtId="0" fontId="4" fillId="53" borderId="0" xfId="81" applyFont="1" applyFill="1" applyBorder="1" applyAlignment="1" applyProtection="1">
      <alignment horizontal="left"/>
      <protection locked="0"/>
    </xf>
    <xf numFmtId="0" fontId="0" fillId="53" borderId="0" xfId="0" applyFill="1" applyBorder="1" applyAlignment="1">
      <alignment/>
    </xf>
    <xf numFmtId="0" fontId="0" fillId="0" borderId="37" xfId="0" applyBorder="1" applyAlignment="1">
      <alignment horizontal="right"/>
    </xf>
    <xf numFmtId="0" fontId="27" fillId="53" borderId="41" xfId="82" applyNumberFormat="1" applyFont="1" applyFill="1" applyBorder="1" applyAlignment="1">
      <alignment horizontal="left"/>
      <protection/>
    </xf>
    <xf numFmtId="0" fontId="27" fillId="53" borderId="66" xfId="82" applyNumberFormat="1" applyFont="1" applyFill="1" applyBorder="1" applyAlignment="1">
      <alignment horizontal="left"/>
      <protection/>
    </xf>
    <xf numFmtId="0" fontId="27" fillId="62" borderId="16" xfId="87" applyFont="1" applyFill="1" applyBorder="1">
      <alignment/>
      <protection/>
    </xf>
    <xf numFmtId="0" fontId="27" fillId="62" borderId="44" xfId="87" applyFont="1" applyFill="1" applyBorder="1">
      <alignment/>
      <protection/>
    </xf>
    <xf numFmtId="0" fontId="27" fillId="62" borderId="50" xfId="87" applyFont="1" applyFill="1" applyBorder="1">
      <alignment/>
      <protection/>
    </xf>
    <xf numFmtId="0" fontId="27" fillId="62" borderId="43" xfId="87" applyFont="1" applyFill="1" applyBorder="1">
      <alignment/>
      <protection/>
    </xf>
    <xf numFmtId="0" fontId="27" fillId="62" borderId="43" xfId="87" applyFont="1" applyFill="1" applyBorder="1" applyAlignment="1">
      <alignment horizontal="center"/>
      <protection/>
    </xf>
    <xf numFmtId="0" fontId="27" fillId="62" borderId="16" xfId="87" applyFont="1" applyFill="1" applyBorder="1" applyAlignment="1">
      <alignment horizontal="center"/>
      <protection/>
    </xf>
    <xf numFmtId="0" fontId="27" fillId="62" borderId="52" xfId="87" applyFont="1" applyFill="1" applyBorder="1" applyAlignment="1" quotePrefix="1">
      <alignment horizontal="center"/>
      <protection/>
    </xf>
    <xf numFmtId="0" fontId="27" fillId="62" borderId="54" xfId="87" applyFont="1" applyFill="1" applyBorder="1" applyAlignment="1" quotePrefix="1">
      <alignment horizontal="center"/>
      <protection/>
    </xf>
    <xf numFmtId="0" fontId="27" fillId="62" borderId="54" xfId="87" applyFont="1" applyFill="1" applyBorder="1" applyAlignment="1">
      <alignment horizontal="center" vertical="center" textRotation="90"/>
      <protection/>
    </xf>
    <xf numFmtId="0" fontId="27" fillId="62" borderId="54" xfId="87" applyFont="1" applyFill="1" applyBorder="1" applyAlignment="1">
      <alignment horizontal="center" vertical="center" wrapText="1"/>
      <protection/>
    </xf>
    <xf numFmtId="0" fontId="27" fillId="62" borderId="52" xfId="87" applyFont="1" applyFill="1" applyBorder="1" applyAlignment="1">
      <alignment horizontal="center" vertical="center" wrapText="1"/>
      <protection/>
    </xf>
    <xf numFmtId="0" fontId="27" fillId="62" borderId="51" xfId="87" applyFont="1" applyFill="1" applyBorder="1" applyAlignment="1">
      <alignment horizontal="center" vertical="center" wrapText="1"/>
      <protection/>
    </xf>
    <xf numFmtId="4" fontId="62" fillId="31" borderId="54" xfId="87" applyNumberFormat="1" applyFont="1" applyFill="1" applyBorder="1" applyAlignment="1">
      <alignment horizontal="right" vertical="center" shrinkToFit="1"/>
      <protection/>
    </xf>
    <xf numFmtId="0" fontId="0" fillId="54" borderId="0" xfId="86" applyFont="1" applyFill="1" applyBorder="1">
      <alignment/>
      <protection/>
    </xf>
    <xf numFmtId="0" fontId="99" fillId="0" borderId="0" xfId="65">
      <alignment/>
      <protection/>
    </xf>
    <xf numFmtId="0" fontId="117" fillId="55" borderId="0" xfId="0" applyFont="1" applyFill="1" applyAlignment="1" applyProtection="1">
      <alignment horizontal="right"/>
      <protection locked="0"/>
    </xf>
    <xf numFmtId="0" fontId="119" fillId="55" borderId="0" xfId="0" applyFont="1" applyFill="1" applyAlignment="1" applyProtection="1">
      <alignment/>
      <protection locked="0"/>
    </xf>
    <xf numFmtId="0" fontId="119" fillId="55" borderId="0" xfId="0" applyFont="1" applyFill="1" applyAlignment="1" applyProtection="1">
      <alignment horizontal="left" readingOrder="1"/>
      <protection locked="0"/>
    </xf>
    <xf numFmtId="0" fontId="129" fillId="55" borderId="0" xfId="0" applyFont="1" applyFill="1" applyAlignment="1" applyProtection="1" quotePrefix="1">
      <alignment horizontal="right"/>
      <protection hidden="1"/>
    </xf>
    <xf numFmtId="4" fontId="32" fillId="0" borderId="16" xfId="0" applyNumberFormat="1" applyFont="1" applyFill="1" applyBorder="1" applyAlignment="1" applyProtection="1">
      <alignment vertical="center"/>
      <protection locked="0"/>
    </xf>
    <xf numFmtId="4" fontId="32" fillId="0" borderId="16" xfId="0" applyNumberFormat="1" applyFont="1" applyFill="1" applyBorder="1" applyAlignment="1" applyProtection="1">
      <alignment vertical="center"/>
      <protection/>
    </xf>
    <xf numFmtId="0" fontId="32" fillId="0" borderId="0" xfId="0" applyFont="1" applyFill="1" applyBorder="1" applyAlignment="1" applyProtection="1">
      <alignment/>
      <protection locked="0"/>
    </xf>
    <xf numFmtId="4" fontId="32" fillId="51" borderId="16" xfId="0" applyNumberFormat="1" applyFont="1" applyFill="1" applyBorder="1" applyAlignment="1" applyProtection="1">
      <alignment horizontal="center" vertical="center" wrapText="1"/>
      <protection hidden="1"/>
    </xf>
    <xf numFmtId="4" fontId="32" fillId="0" borderId="16" xfId="0" applyNumberFormat="1" applyFont="1" applyFill="1" applyBorder="1" applyAlignment="1" applyProtection="1">
      <alignment horizontal="right" vertical="center"/>
      <protection locked="0"/>
    </xf>
    <xf numFmtId="4" fontId="32" fillId="0" borderId="0" xfId="0" applyNumberFormat="1" applyFont="1" applyFill="1" applyBorder="1" applyAlignment="1" applyProtection="1">
      <alignment horizontal="right"/>
      <protection locked="0"/>
    </xf>
    <xf numFmtId="0" fontId="28" fillId="46" borderId="16" xfId="87" applyNumberFormat="1" applyFont="1" applyFill="1" applyBorder="1" applyAlignment="1">
      <alignment horizontal="center" shrinkToFit="1"/>
      <protection/>
    </xf>
    <xf numFmtId="0" fontId="125" fillId="57" borderId="65" xfId="0" applyFont="1" applyFill="1" applyBorder="1" applyAlignment="1" applyProtection="1" quotePrefix="1">
      <alignment horizontal="center" wrapText="1"/>
      <protection hidden="1"/>
    </xf>
    <xf numFmtId="0" fontId="28" fillId="0" borderId="0" xfId="87" applyFont="1" applyFill="1" applyAlignment="1">
      <alignment horizontal="left"/>
      <protection/>
    </xf>
    <xf numFmtId="0" fontId="1" fillId="63" borderId="0" xfId="0" applyFont="1" applyFill="1" applyAlignment="1" applyProtection="1">
      <alignment horizontal="left"/>
      <protection hidden="1"/>
    </xf>
    <xf numFmtId="0" fontId="1" fillId="63" borderId="21" xfId="0" applyFont="1" applyFill="1" applyBorder="1" applyAlignment="1" applyProtection="1">
      <alignment horizontal="center"/>
      <protection hidden="1"/>
    </xf>
    <xf numFmtId="0" fontId="1" fillId="63" borderId="62" xfId="0" applyFont="1" applyFill="1" applyBorder="1" applyAlignment="1" applyProtection="1">
      <alignment horizontal="center"/>
      <protection hidden="1"/>
    </xf>
    <xf numFmtId="0" fontId="118" fillId="55" borderId="0" xfId="0" applyFont="1" applyFill="1" applyAlignment="1" applyProtection="1">
      <alignment shrinkToFit="1"/>
      <protection locked="0"/>
    </xf>
    <xf numFmtId="0" fontId="32" fillId="62" borderId="54" xfId="0" applyFont="1" applyFill="1" applyBorder="1" applyAlignment="1">
      <alignment horizontal="center" textRotation="90"/>
    </xf>
    <xf numFmtId="0" fontId="32" fillId="62" borderId="51" xfId="0" applyFont="1" applyFill="1" applyBorder="1" applyAlignment="1">
      <alignment horizontal="center" textRotation="90"/>
    </xf>
    <xf numFmtId="0" fontId="1" fillId="64" borderId="0" xfId="88" applyFont="1" applyFill="1" applyAlignment="1">
      <alignment horizontal="center"/>
      <protection/>
    </xf>
    <xf numFmtId="0" fontId="99" fillId="45" borderId="16" xfId="65" applyNumberFormat="1" applyFill="1" applyBorder="1" applyAlignment="1">
      <alignment horizontal="center" textRotation="90"/>
      <protection/>
    </xf>
    <xf numFmtId="0" fontId="114" fillId="45" borderId="16" xfId="65" applyNumberFormat="1" applyFont="1" applyFill="1" applyBorder="1" applyAlignment="1">
      <alignment horizontal="center" vertical="center"/>
      <protection/>
    </xf>
    <xf numFmtId="0" fontId="27" fillId="62" borderId="50" xfId="87" applyFont="1" applyFill="1" applyBorder="1" applyAlignment="1">
      <alignment horizontal="center" vertical="center"/>
      <protection/>
    </xf>
    <xf numFmtId="49" fontId="125" fillId="57" borderId="65" xfId="0" applyNumberFormat="1" applyFont="1" applyFill="1" applyBorder="1" applyAlignment="1" applyProtection="1">
      <alignment horizontal="center" wrapText="1"/>
      <protection hidden="1"/>
    </xf>
    <xf numFmtId="4" fontId="15" fillId="53" borderId="16" xfId="0" applyNumberFormat="1" applyFont="1" applyFill="1" applyBorder="1" applyAlignment="1" applyProtection="1">
      <alignment horizontal="center" vertical="center"/>
      <protection/>
    </xf>
    <xf numFmtId="0" fontId="32" fillId="53" borderId="16" xfId="0" applyFont="1" applyFill="1" applyBorder="1" applyAlignment="1" applyProtection="1">
      <alignment horizontal="center" vertical="center" wrapText="1"/>
      <protection locked="0"/>
    </xf>
    <xf numFmtId="0" fontId="32" fillId="62" borderId="51" xfId="0" applyFont="1" applyFill="1" applyBorder="1" applyAlignment="1">
      <alignment horizontal="center" textRotation="90" wrapText="1"/>
    </xf>
    <xf numFmtId="0" fontId="0" fillId="0" borderId="0" xfId="0" applyBorder="1" applyAlignment="1">
      <alignment horizontal="left"/>
    </xf>
    <xf numFmtId="0" fontId="22" fillId="0" borderId="0" xfId="0" applyFont="1" applyBorder="1" applyAlignment="1">
      <alignment/>
    </xf>
    <xf numFmtId="0" fontId="27" fillId="62" borderId="51" xfId="87" applyFont="1" applyFill="1" applyBorder="1" applyAlignment="1">
      <alignment horizontal="center" vertical="top" wrapText="1"/>
      <protection/>
    </xf>
    <xf numFmtId="0" fontId="27" fillId="62" borderId="52" xfId="87" applyFont="1" applyFill="1" applyBorder="1" applyAlignment="1">
      <alignment horizontal="center" wrapText="1"/>
      <protection/>
    </xf>
    <xf numFmtId="0" fontId="1" fillId="63" borderId="0" xfId="0" applyFont="1" applyFill="1" applyAlignment="1" applyProtection="1">
      <alignment horizontal="centerContinuous"/>
      <protection locked="0"/>
    </xf>
    <xf numFmtId="0" fontId="0" fillId="63" borderId="0" xfId="0" applyFont="1" applyFill="1" applyAlignment="1" applyProtection="1">
      <alignment/>
      <protection locked="0"/>
    </xf>
    <xf numFmtId="0" fontId="1" fillId="63" borderId="22" xfId="0" applyFont="1" applyFill="1" applyBorder="1" applyAlignment="1" applyProtection="1">
      <alignment horizontal="center"/>
      <protection locked="0"/>
    </xf>
    <xf numFmtId="0" fontId="13" fillId="0" borderId="0" xfId="91" applyFont="1" applyFill="1" applyAlignment="1" applyProtection="1">
      <alignment horizontal="center"/>
      <protection locked="0"/>
    </xf>
    <xf numFmtId="3" fontId="0" fillId="53" borderId="61" xfId="0" applyNumberFormat="1" applyFont="1" applyFill="1" applyBorder="1" applyAlignment="1" applyProtection="1">
      <alignment horizontal="left" shrinkToFit="1"/>
      <protection locked="0"/>
    </xf>
    <xf numFmtId="0" fontId="1" fillId="53" borderId="57" xfId="0" applyFont="1" applyFill="1" applyBorder="1" applyAlignment="1" applyProtection="1" quotePrefix="1">
      <alignment horizontal="center"/>
      <protection locked="0"/>
    </xf>
    <xf numFmtId="0" fontId="89" fillId="65" borderId="0" xfId="65" applyFont="1" applyFill="1" applyAlignment="1">
      <alignment/>
      <protection/>
    </xf>
    <xf numFmtId="0" fontId="1" fillId="55" borderId="0" xfId="0" applyFont="1" applyFill="1" applyAlignment="1" applyProtection="1" quotePrefix="1">
      <alignment horizontal="left"/>
      <protection locked="0"/>
    </xf>
    <xf numFmtId="0" fontId="130" fillId="63" borderId="0" xfId="0" applyFont="1" applyFill="1" applyAlignment="1" applyProtection="1" quotePrefix="1">
      <alignment horizontal="left"/>
      <protection hidden="1"/>
    </xf>
    <xf numFmtId="14" fontId="130" fillId="63" borderId="0" xfId="0" applyNumberFormat="1" applyFont="1" applyFill="1" applyAlignment="1" applyProtection="1" quotePrefix="1">
      <alignment horizontal="left"/>
      <protection hidden="1"/>
    </xf>
    <xf numFmtId="0" fontId="38" fillId="61" borderId="35" xfId="85" applyFont="1" applyFill="1" applyBorder="1" applyAlignment="1" applyProtection="1">
      <alignment horizontal="center" vertical="center" shrinkToFit="1"/>
      <protection hidden="1"/>
    </xf>
    <xf numFmtId="0" fontId="38" fillId="61" borderId="38" xfId="85" applyFont="1" applyFill="1" applyBorder="1" applyAlignment="1" applyProtection="1">
      <alignment horizontal="center" vertical="center" shrinkToFit="1"/>
      <protection hidden="1"/>
    </xf>
    <xf numFmtId="0" fontId="38" fillId="61" borderId="16" xfId="85" applyFont="1" applyFill="1" applyBorder="1" applyAlignment="1" applyProtection="1">
      <alignment horizontal="center"/>
      <protection hidden="1"/>
    </xf>
    <xf numFmtId="0" fontId="13" fillId="50" borderId="16" xfId="91" applyFont="1" applyFill="1" applyBorder="1" applyAlignment="1" applyProtection="1">
      <alignment horizontal="center" vertical="center"/>
      <protection hidden="1"/>
    </xf>
    <xf numFmtId="0" fontId="120" fillId="57" borderId="16" xfId="91" applyFont="1" applyFill="1" applyBorder="1" applyAlignment="1" applyProtection="1">
      <alignment horizontal="center" vertical="center"/>
      <protection hidden="1"/>
    </xf>
    <xf numFmtId="0" fontId="13" fillId="46" borderId="44" xfId="91" applyFont="1" applyFill="1" applyBorder="1" applyAlignment="1" applyProtection="1">
      <alignment horizontal="center"/>
      <protection hidden="1"/>
    </xf>
    <xf numFmtId="0" fontId="13" fillId="46" borderId="50" xfId="91" applyFont="1" applyFill="1" applyBorder="1" applyAlignment="1" applyProtection="1">
      <alignment horizontal="center"/>
      <protection hidden="1"/>
    </xf>
    <xf numFmtId="0" fontId="13" fillId="46" borderId="43" xfId="91" applyFont="1" applyFill="1" applyBorder="1" applyAlignment="1" applyProtection="1">
      <alignment horizontal="center"/>
      <protection hidden="1"/>
    </xf>
    <xf numFmtId="0" fontId="0" fillId="54" borderId="53" xfId="86" applyFill="1" applyBorder="1" applyAlignment="1">
      <alignment horizontal="right"/>
      <protection/>
    </xf>
    <xf numFmtId="0" fontId="0" fillId="54" borderId="17" xfId="86" applyFill="1" applyBorder="1" applyAlignment="1">
      <alignment horizontal="right"/>
      <protection/>
    </xf>
    <xf numFmtId="0" fontId="1" fillId="54" borderId="55" xfId="86" applyFont="1" applyFill="1" applyBorder="1" applyAlignment="1">
      <alignment horizontal="center"/>
      <protection/>
    </xf>
    <xf numFmtId="0" fontId="1" fillId="54" borderId="41" xfId="86" applyFont="1" applyFill="1" applyBorder="1" applyAlignment="1">
      <alignment horizontal="center"/>
      <protection/>
    </xf>
    <xf numFmtId="0" fontId="1" fillId="54" borderId="66" xfId="86" applyFont="1" applyFill="1" applyBorder="1" applyAlignment="1">
      <alignment horizontal="center"/>
      <protection/>
    </xf>
    <xf numFmtId="0" fontId="0" fillId="53" borderId="0" xfId="0" applyFont="1" applyFill="1" applyAlignment="1" applyProtection="1">
      <alignment horizontal="center" shrinkToFit="1"/>
      <protection locked="0"/>
    </xf>
    <xf numFmtId="0" fontId="24" fillId="21" borderId="24" xfId="0" applyFont="1" applyFill="1" applyBorder="1" applyAlignment="1" applyProtection="1">
      <alignment horizontal="left"/>
      <protection hidden="1"/>
    </xf>
    <xf numFmtId="0" fontId="24" fillId="21" borderId="0" xfId="0" applyFont="1" applyFill="1" applyBorder="1" applyAlignment="1" applyProtection="1">
      <alignment horizontal="left"/>
      <protection hidden="1"/>
    </xf>
    <xf numFmtId="0" fontId="4" fillId="53" borderId="0" xfId="81" applyFont="1" applyFill="1" applyBorder="1" applyAlignment="1" applyProtection="1">
      <alignment horizontal="left" shrinkToFit="1"/>
      <protection locked="0"/>
    </xf>
    <xf numFmtId="0" fontId="0" fillId="53" borderId="24" xfId="0" applyFont="1" applyFill="1" applyBorder="1" applyAlignment="1" applyProtection="1">
      <alignment horizontal="left"/>
      <protection locked="0"/>
    </xf>
    <xf numFmtId="0" fontId="0" fillId="53" borderId="0" xfId="0" applyFont="1" applyFill="1" applyBorder="1" applyAlignment="1" applyProtection="1">
      <alignment horizontal="left"/>
      <protection locked="0"/>
    </xf>
    <xf numFmtId="3" fontId="0" fillId="53" borderId="60" xfId="0" applyNumberFormat="1" applyFont="1" applyFill="1" applyBorder="1" applyAlignment="1" applyProtection="1">
      <alignment horizontal="left" shrinkToFit="1"/>
      <protection locked="0"/>
    </xf>
    <xf numFmtId="3" fontId="0" fillId="53" borderId="61" xfId="0" applyNumberFormat="1" applyFont="1" applyFill="1" applyBorder="1" applyAlignment="1" applyProtection="1">
      <alignment horizontal="left" shrinkToFit="1"/>
      <protection locked="0"/>
    </xf>
    <xf numFmtId="0" fontId="0" fillId="53" borderId="44" xfId="89" applyFont="1" applyFill="1" applyBorder="1" applyAlignment="1" applyProtection="1">
      <alignment horizontal="left"/>
      <protection locked="0"/>
    </xf>
    <xf numFmtId="0" fontId="0" fillId="53" borderId="43" xfId="89" applyFont="1" applyFill="1" applyBorder="1" applyAlignment="1" applyProtection="1">
      <alignment horizontal="left"/>
      <protection locked="0"/>
    </xf>
    <xf numFmtId="0" fontId="0" fillId="53" borderId="44" xfId="0" applyFont="1" applyFill="1" applyBorder="1" applyAlignment="1" applyProtection="1">
      <alignment horizontal="center"/>
      <protection locked="0"/>
    </xf>
    <xf numFmtId="0" fontId="0" fillId="53" borderId="43" xfId="0" applyFont="1" applyFill="1" applyBorder="1" applyAlignment="1" applyProtection="1">
      <alignment horizontal="center"/>
      <protection locked="0"/>
    </xf>
    <xf numFmtId="0" fontId="24" fillId="21" borderId="21" xfId="0" applyFont="1" applyFill="1" applyBorder="1" applyAlignment="1" applyProtection="1">
      <alignment horizontal="left"/>
      <protection hidden="1"/>
    </xf>
    <xf numFmtId="0" fontId="24" fillId="21" borderId="22" xfId="0" applyFont="1" applyFill="1" applyBorder="1" applyAlignment="1" applyProtection="1">
      <alignment horizontal="left"/>
      <protection hidden="1"/>
    </xf>
    <xf numFmtId="0" fontId="1" fillId="53" borderId="0" xfId="0" applyNumberFormat="1" applyFont="1" applyFill="1" applyBorder="1" applyAlignment="1" applyProtection="1">
      <alignment horizontal="center"/>
      <protection locked="0"/>
    </xf>
    <xf numFmtId="0" fontId="10" fillId="53" borderId="22" xfId="81" applyFont="1" applyFill="1" applyBorder="1" applyAlignment="1" applyProtection="1">
      <alignment horizontal="left" shrinkToFit="1"/>
      <protection locked="0"/>
    </xf>
    <xf numFmtId="0" fontId="10" fillId="53" borderId="26" xfId="81" applyFont="1" applyFill="1" applyBorder="1" applyAlignment="1" applyProtection="1">
      <alignment horizontal="left" shrinkToFit="1"/>
      <protection locked="0"/>
    </xf>
    <xf numFmtId="49" fontId="8" fillId="56" borderId="0" xfId="92" applyNumberFormat="1" applyFont="1" applyFill="1" applyBorder="1" applyAlignment="1" applyProtection="1">
      <alignment horizontal="left" shrinkToFit="1"/>
      <protection locked="0"/>
    </xf>
    <xf numFmtId="3" fontId="9" fillId="53" borderId="69" xfId="0" applyNumberFormat="1" applyFont="1" applyFill="1" applyBorder="1" applyAlignment="1" applyProtection="1">
      <alignment horizontal="left" shrinkToFit="1"/>
      <protection locked="0"/>
    </xf>
    <xf numFmtId="3" fontId="9" fillId="53" borderId="70" xfId="0" applyNumberFormat="1" applyFont="1" applyFill="1" applyBorder="1" applyAlignment="1" applyProtection="1">
      <alignment horizontal="left" shrinkToFit="1"/>
      <protection locked="0"/>
    </xf>
    <xf numFmtId="0" fontId="63" fillId="53" borderId="0" xfId="0" applyFont="1" applyFill="1" applyAlignment="1" applyProtection="1">
      <alignment horizontal="left" vertical="center" wrapText="1" shrinkToFit="1"/>
      <protection locked="0"/>
    </xf>
    <xf numFmtId="14" fontId="8" fillId="56" borderId="0" xfId="92" applyNumberFormat="1" applyFont="1" applyFill="1" applyBorder="1" applyAlignment="1" applyProtection="1">
      <alignment horizontal="center" shrinkToFit="1"/>
      <protection locked="0"/>
    </xf>
    <xf numFmtId="0" fontId="1" fillId="63" borderId="0" xfId="0" applyFont="1" applyFill="1" applyBorder="1" applyAlignment="1" applyProtection="1">
      <alignment horizontal="center"/>
      <protection hidden="1"/>
    </xf>
    <xf numFmtId="0" fontId="1" fillId="63" borderId="17" xfId="0" applyFont="1" applyFill="1" applyBorder="1" applyAlignment="1" applyProtection="1">
      <alignment horizontal="center"/>
      <protection hidden="1"/>
    </xf>
    <xf numFmtId="3" fontId="9" fillId="53" borderId="71" xfId="0" applyNumberFormat="1" applyFont="1" applyFill="1" applyBorder="1" applyAlignment="1" applyProtection="1">
      <alignment horizontal="left" shrinkToFit="1"/>
      <protection locked="0"/>
    </xf>
    <xf numFmtId="3" fontId="9" fillId="53" borderId="72" xfId="0" applyNumberFormat="1" applyFont="1" applyFill="1" applyBorder="1" applyAlignment="1" applyProtection="1">
      <alignment horizontal="left" shrinkToFit="1"/>
      <protection locked="0"/>
    </xf>
    <xf numFmtId="0" fontId="99" fillId="53" borderId="44" xfId="65" applyFill="1" applyBorder="1" applyAlignment="1">
      <alignment horizontal="left" vertical="center" wrapText="1"/>
      <protection/>
    </xf>
    <xf numFmtId="0" fontId="99" fillId="53" borderId="50" xfId="65" applyFill="1" applyBorder="1" applyAlignment="1">
      <alignment horizontal="left" vertical="center" wrapText="1"/>
      <protection/>
    </xf>
    <xf numFmtId="0" fontId="99" fillId="53" borderId="43" xfId="65" applyFill="1" applyBorder="1" applyAlignment="1">
      <alignment horizontal="left" vertical="center" wrapText="1"/>
      <protection/>
    </xf>
    <xf numFmtId="0" fontId="99" fillId="53" borderId="44" xfId="65" applyFill="1" applyBorder="1" applyAlignment="1">
      <alignment horizontal="center"/>
      <protection/>
    </xf>
    <xf numFmtId="0" fontId="99" fillId="53" borderId="50" xfId="65" applyFill="1" applyBorder="1" applyAlignment="1">
      <alignment horizontal="center"/>
      <protection/>
    </xf>
    <xf numFmtId="0" fontId="99" fillId="53" borderId="43" xfId="65" applyFill="1" applyBorder="1" applyAlignment="1">
      <alignment horizontal="center"/>
      <protection/>
    </xf>
    <xf numFmtId="0" fontId="131" fillId="53" borderId="50" xfId="65" applyFont="1" applyFill="1" applyBorder="1" applyAlignment="1">
      <alignment horizontal="center"/>
      <protection/>
    </xf>
    <xf numFmtId="0" fontId="131" fillId="53" borderId="38" xfId="65" applyFont="1" applyFill="1" applyBorder="1" applyAlignment="1">
      <alignment horizontal="center"/>
      <protection/>
    </xf>
    <xf numFmtId="0" fontId="99" fillId="53" borderId="55" xfId="65" applyFill="1" applyBorder="1" applyAlignment="1">
      <alignment horizontal="center"/>
      <protection/>
    </xf>
    <xf numFmtId="0" fontId="99" fillId="53" borderId="66" xfId="65" applyFill="1" applyBorder="1" applyAlignment="1">
      <alignment horizontal="center"/>
      <protection/>
    </xf>
    <xf numFmtId="0" fontId="114" fillId="53" borderId="54" xfId="65" applyNumberFormat="1" applyFont="1" applyFill="1" applyBorder="1" applyAlignment="1">
      <alignment horizontal="center" vertical="center" wrapText="1"/>
      <protection/>
    </xf>
    <xf numFmtId="0" fontId="114" fillId="53" borderId="51" xfId="65" applyNumberFormat="1" applyFont="1" applyFill="1" applyBorder="1" applyAlignment="1">
      <alignment horizontal="center" vertical="center" wrapText="1"/>
      <protection/>
    </xf>
    <xf numFmtId="0" fontId="50" fillId="53" borderId="53" xfId="65" applyNumberFormat="1" applyFont="1" applyFill="1" applyBorder="1" applyAlignment="1">
      <alignment horizontal="center" vertical="center"/>
      <protection/>
    </xf>
    <xf numFmtId="0" fontId="50" fillId="53" borderId="35" xfId="65" applyNumberFormat="1" applyFont="1" applyFill="1" applyBorder="1" applyAlignment="1">
      <alignment horizontal="center" vertical="center"/>
      <protection/>
    </xf>
    <xf numFmtId="0" fontId="132" fillId="53" borderId="58" xfId="65" applyNumberFormat="1" applyFont="1" applyFill="1" applyBorder="1" applyAlignment="1">
      <alignment horizontal="center" vertical="center"/>
      <protection/>
    </xf>
    <xf numFmtId="0" fontId="132" fillId="53" borderId="38" xfId="65" applyNumberFormat="1" applyFont="1" applyFill="1" applyBorder="1" applyAlignment="1">
      <alignment horizontal="center" vertical="center"/>
      <protection/>
    </xf>
    <xf numFmtId="0" fontId="132" fillId="53" borderId="16" xfId="65" applyNumberFormat="1" applyFont="1" applyFill="1" applyBorder="1" applyAlignment="1">
      <alignment horizontal="center" vertical="center"/>
      <protection/>
    </xf>
    <xf numFmtId="14" fontId="99" fillId="53" borderId="0" xfId="65" applyNumberFormat="1" applyFill="1" applyAlignment="1">
      <alignment horizontal="center"/>
      <protection/>
    </xf>
    <xf numFmtId="0" fontId="27" fillId="62" borderId="52" xfId="87" applyFont="1" applyFill="1" applyBorder="1" applyAlignment="1">
      <alignment horizontal="center" vertical="center" textRotation="90"/>
      <protection/>
    </xf>
    <xf numFmtId="0" fontId="27" fillId="62" borderId="51" xfId="87" applyFont="1" applyFill="1" applyBorder="1" applyAlignment="1">
      <alignment horizontal="center" vertical="center" textRotation="90"/>
      <protection/>
    </xf>
    <xf numFmtId="0" fontId="27" fillId="62" borderId="54" xfId="87" applyFont="1" applyFill="1" applyBorder="1" applyAlignment="1">
      <alignment horizontal="center" vertical="center" textRotation="90" wrapText="1"/>
      <protection/>
    </xf>
    <xf numFmtId="0" fontId="27" fillId="62" borderId="51" xfId="87" applyFont="1" applyFill="1" applyBorder="1" applyAlignment="1">
      <alignment horizontal="center" wrapText="1"/>
      <protection/>
    </xf>
    <xf numFmtId="0" fontId="27" fillId="62" borderId="44" xfId="87" applyFont="1" applyFill="1" applyBorder="1" applyAlignment="1">
      <alignment vertical="center"/>
      <protection/>
    </xf>
    <xf numFmtId="0" fontId="27" fillId="62" borderId="50" xfId="87" applyFont="1" applyFill="1" applyBorder="1" applyAlignment="1">
      <alignment vertical="center"/>
      <protection/>
    </xf>
    <xf numFmtId="0" fontId="27" fillId="62" borderId="43" xfId="87" applyFont="1" applyFill="1" applyBorder="1" applyAlignment="1">
      <alignment vertical="center"/>
      <protection/>
    </xf>
    <xf numFmtId="0" fontId="27" fillId="62" borderId="38" xfId="87" applyFont="1" applyFill="1" applyBorder="1" applyAlignment="1">
      <alignment horizontal="center" vertical="center" wrapText="1"/>
      <protection/>
    </xf>
    <xf numFmtId="0" fontId="27" fillId="62" borderId="43" xfId="87" applyFont="1" applyFill="1" applyBorder="1" applyAlignment="1">
      <alignment horizontal="center" vertical="center" wrapText="1"/>
      <protection/>
    </xf>
    <xf numFmtId="0" fontId="27" fillId="62" borderId="51" xfId="87" applyFont="1" applyFill="1" applyBorder="1" applyAlignment="1">
      <alignment horizontal="center" vertical="center" wrapText="1"/>
      <protection/>
    </xf>
    <xf numFmtId="0" fontId="27" fillId="62" borderId="16" xfId="87" applyFont="1" applyFill="1" applyBorder="1">
      <alignment/>
      <protection/>
    </xf>
    <xf numFmtId="0" fontId="27" fillId="62" borderId="16" xfId="87" applyFont="1" applyFill="1" applyBorder="1" applyAlignment="1">
      <alignment horizontal="center" vertical="center" wrapText="1"/>
      <protection/>
    </xf>
    <xf numFmtId="0" fontId="27" fillId="62" borderId="54" xfId="87" applyFont="1" applyFill="1" applyBorder="1" applyAlignment="1">
      <alignment horizontal="center" vertical="center" wrapText="1"/>
      <protection/>
    </xf>
    <xf numFmtId="0" fontId="32" fillId="62" borderId="54" xfId="0" applyFont="1" applyFill="1" applyBorder="1" applyAlignment="1">
      <alignment horizontal="center" vertical="center" wrapText="1"/>
    </xf>
    <xf numFmtId="0" fontId="32" fillId="62" borderId="51" xfId="0" applyFont="1" applyFill="1" applyBorder="1" applyAlignment="1">
      <alignment horizontal="center" vertical="center" wrapText="1"/>
    </xf>
    <xf numFmtId="0" fontId="27" fillId="62" borderId="44" xfId="87" applyFont="1" applyFill="1" applyBorder="1" applyAlignment="1">
      <alignment horizontal="left"/>
      <protection/>
    </xf>
    <xf numFmtId="0" fontId="27" fillId="62" borderId="43" xfId="87" applyFont="1" applyFill="1" applyBorder="1" applyAlignment="1">
      <alignment horizontal="left"/>
      <protection/>
    </xf>
    <xf numFmtId="0" fontId="27" fillId="62" borderId="66" xfId="87" applyFont="1" applyFill="1" applyBorder="1" applyAlignment="1">
      <alignment horizontal="center" vertical="center" wrapText="1"/>
      <protection/>
    </xf>
    <xf numFmtId="0" fontId="32" fillId="62" borderId="38" xfId="0" applyFont="1" applyFill="1" applyBorder="1" applyAlignment="1">
      <alignment/>
    </xf>
    <xf numFmtId="0" fontId="27" fillId="62" borderId="54" xfId="87" applyFont="1" applyFill="1" applyBorder="1" applyAlignment="1">
      <alignment horizontal="center" vertical="center" textRotation="45" wrapText="1"/>
      <protection/>
    </xf>
    <xf numFmtId="0" fontId="32" fillId="62" borderId="51" xfId="0" applyFont="1" applyFill="1" applyBorder="1" applyAlignment="1">
      <alignment horizontal="center" textRotation="45"/>
    </xf>
    <xf numFmtId="0" fontId="27" fillId="62" borderId="44" xfId="87" applyFont="1" applyFill="1" applyBorder="1" applyAlignment="1">
      <alignment horizontal="center" vertical="center"/>
      <protection/>
    </xf>
    <xf numFmtId="0" fontId="27" fillId="62" borderId="50" xfId="87" applyFont="1" applyFill="1" applyBorder="1" applyAlignment="1">
      <alignment horizontal="center" vertical="center"/>
      <protection/>
    </xf>
    <xf numFmtId="0" fontId="27" fillId="62" borderId="43" xfId="87" applyFont="1" applyFill="1" applyBorder="1" applyAlignment="1">
      <alignment horizontal="center" vertical="center"/>
      <protection/>
    </xf>
    <xf numFmtId="0" fontId="32" fillId="62" borderId="54" xfId="0" applyFont="1" applyFill="1" applyBorder="1" applyAlignment="1">
      <alignment horizontal="center" vertical="center" textRotation="90" wrapText="1"/>
    </xf>
    <xf numFmtId="0" fontId="32" fillId="62" borderId="51" xfId="0" applyFont="1" applyFill="1" applyBorder="1" applyAlignment="1">
      <alignment horizontal="center" vertical="center" textRotation="90" wrapText="1"/>
    </xf>
    <xf numFmtId="0" fontId="61" fillId="0" borderId="0" xfId="0" applyFont="1" applyBorder="1" applyAlignment="1">
      <alignment horizontal="center"/>
    </xf>
    <xf numFmtId="0" fontId="27" fillId="62" borderId="58" xfId="87" applyFont="1" applyFill="1" applyBorder="1" applyAlignment="1">
      <alignment horizontal="center" vertical="center"/>
      <protection/>
    </xf>
    <xf numFmtId="0" fontId="27" fillId="62" borderId="44" xfId="87" applyFont="1" applyFill="1" applyBorder="1">
      <alignment/>
      <protection/>
    </xf>
    <xf numFmtId="0" fontId="27" fillId="53" borderId="41" xfId="82" applyNumberFormat="1" applyFont="1" applyFill="1" applyBorder="1" applyAlignment="1">
      <alignment horizontal="left"/>
      <protection/>
    </xf>
    <xf numFmtId="14" fontId="0" fillId="0" borderId="0" xfId="0" applyNumberFormat="1" applyBorder="1" applyAlignment="1">
      <alignment horizontal="center"/>
    </xf>
    <xf numFmtId="0" fontId="5" fillId="0" borderId="0" xfId="80" applyFont="1" applyAlignment="1">
      <alignment horizontal="center" vertical="top"/>
      <protection/>
    </xf>
    <xf numFmtId="0" fontId="4" fillId="38" borderId="0" xfId="80" applyFill="1" applyAlignment="1">
      <alignment horizontal="center"/>
      <protection/>
    </xf>
    <xf numFmtId="0" fontId="4" fillId="52" borderId="0" xfId="80" applyFill="1" applyAlignment="1">
      <alignment horizontal="center"/>
      <protection/>
    </xf>
    <xf numFmtId="0" fontId="4" fillId="38" borderId="0" xfId="80" applyFill="1" applyAlignment="1">
      <alignment horizontal="center" shrinkToFit="1"/>
      <protection/>
    </xf>
    <xf numFmtId="0" fontId="4" fillId="52" borderId="0" xfId="80" applyFill="1" applyAlignment="1">
      <alignment horizontal="center" shrinkToFit="1"/>
      <protection/>
    </xf>
    <xf numFmtId="14" fontId="4" fillId="0" borderId="0" xfId="80" applyNumberFormat="1" applyAlignment="1">
      <alignment horizontal="center"/>
      <protection/>
    </xf>
    <xf numFmtId="0" fontId="4" fillId="0" borderId="0" xfId="80" applyAlignment="1">
      <alignment horizontal="center"/>
      <protection/>
    </xf>
    <xf numFmtId="0" fontId="4" fillId="0" borderId="16" xfId="80" applyBorder="1" applyAlignment="1">
      <alignment horizontal="left" shrinkToFit="1"/>
      <protection/>
    </xf>
    <xf numFmtId="0" fontId="121" fillId="57" borderId="16" xfId="80" applyFont="1" applyFill="1" applyBorder="1" applyAlignment="1">
      <alignment horizontal="right" shrinkToFit="1"/>
      <protection/>
    </xf>
    <xf numFmtId="0" fontId="121" fillId="57" borderId="54" xfId="80" applyFont="1" applyFill="1" applyBorder="1" applyAlignment="1">
      <alignment horizontal="right" shrinkToFit="1"/>
      <protection/>
    </xf>
    <xf numFmtId="0" fontId="121" fillId="57" borderId="55" xfId="80" applyFont="1" applyFill="1" applyBorder="1" applyAlignment="1">
      <alignment horizontal="right" shrinkToFit="1"/>
      <protection/>
    </xf>
    <xf numFmtId="0" fontId="4" fillId="0" borderId="31" xfId="80" applyBorder="1" applyAlignment="1">
      <alignment horizontal="left"/>
      <protection/>
    </xf>
    <xf numFmtId="0" fontId="4" fillId="0" borderId="23" xfId="80" applyBorder="1" applyAlignment="1">
      <alignment horizontal="left"/>
      <protection/>
    </xf>
    <xf numFmtId="0" fontId="4" fillId="0" borderId="56" xfId="80" applyBorder="1" applyAlignment="1">
      <alignment horizontal="left"/>
      <protection/>
    </xf>
    <xf numFmtId="0" fontId="122" fillId="57" borderId="16" xfId="80" applyFont="1" applyFill="1" applyBorder="1" applyAlignment="1">
      <alignment horizontal="center" vertical="center"/>
      <protection/>
    </xf>
    <xf numFmtId="0" fontId="121" fillId="57" borderId="16" xfId="80" applyFont="1" applyFill="1" applyBorder="1" applyAlignment="1">
      <alignment horizontal="left" vertical="center"/>
      <protection/>
    </xf>
    <xf numFmtId="0" fontId="4" fillId="0" borderId="16" xfId="80" applyBorder="1" applyAlignment="1">
      <alignment horizontal="left" vertical="center"/>
      <protection/>
    </xf>
    <xf numFmtId="0" fontId="4" fillId="0" borderId="44" xfId="80" applyBorder="1" applyAlignment="1">
      <alignment horizontal="left" vertical="center"/>
      <protection/>
    </xf>
    <xf numFmtId="0" fontId="4" fillId="0" borderId="43" xfId="80" applyBorder="1" applyAlignment="1">
      <alignment horizontal="left" vertical="center"/>
      <protection/>
    </xf>
    <xf numFmtId="3" fontId="4" fillId="0" borderId="16" xfId="80" applyNumberFormat="1" applyBorder="1" applyAlignment="1">
      <alignment horizontal="left" vertical="center" wrapText="1" shrinkToFit="1"/>
      <protection/>
    </xf>
    <xf numFmtId="0" fontId="4" fillId="0" borderId="16" xfId="80" applyBorder="1" applyAlignment="1">
      <alignment horizontal="left" vertical="center" wrapText="1" shrinkToFit="1"/>
      <protection/>
    </xf>
    <xf numFmtId="49" fontId="4" fillId="0" borderId="16" xfId="80" applyNumberFormat="1" applyBorder="1" applyAlignment="1">
      <alignment horizontal="left" vertical="center" wrapText="1" shrinkToFit="1"/>
      <protection/>
    </xf>
    <xf numFmtId="0" fontId="13" fillId="0" borderId="25" xfId="91" applyFont="1" applyFill="1" applyBorder="1" applyAlignment="1" applyProtection="1" quotePrefix="1">
      <alignment horizontal="center" shrinkToFit="1"/>
      <protection hidden="1"/>
    </xf>
    <xf numFmtId="0" fontId="13" fillId="0" borderId="26" xfId="91" applyFont="1" applyFill="1" applyBorder="1" applyAlignment="1" applyProtection="1" quotePrefix="1">
      <alignment horizontal="center" shrinkToFit="1"/>
      <protection hidden="1"/>
    </xf>
    <xf numFmtId="0" fontId="13" fillId="0" borderId="73" xfId="91" applyFont="1" applyFill="1" applyBorder="1" applyAlignment="1" applyProtection="1" quotePrefix="1">
      <alignment horizontal="center" shrinkToFit="1"/>
      <protection hidden="1"/>
    </xf>
    <xf numFmtId="174" fontId="4" fillId="53" borderId="0" xfId="91" applyNumberFormat="1" applyFill="1" applyAlignment="1" applyProtection="1">
      <alignment horizontal="center"/>
      <protection hidden="1"/>
    </xf>
    <xf numFmtId="0" fontId="4" fillId="53" borderId="0" xfId="91" applyFill="1" applyAlignment="1" applyProtection="1">
      <alignment horizontal="left" shrinkToFit="1"/>
      <protection hidden="1"/>
    </xf>
    <xf numFmtId="174" fontId="4" fillId="0" borderId="0" xfId="91" applyNumberFormat="1" applyFill="1" applyAlignment="1" applyProtection="1">
      <alignment horizontal="center"/>
      <protection hidden="1"/>
    </xf>
    <xf numFmtId="0" fontId="4" fillId="0" borderId="0" xfId="91" applyFill="1" applyAlignment="1" applyProtection="1">
      <alignment horizontal="center"/>
      <protection hidden="1"/>
    </xf>
    <xf numFmtId="4" fontId="13" fillId="0" borderId="16" xfId="91" applyNumberFormat="1" applyFont="1" applyFill="1" applyBorder="1" applyAlignment="1" applyProtection="1" quotePrefix="1">
      <alignment horizontal="right" shrinkToFit="1"/>
      <protection hidden="1"/>
    </xf>
    <xf numFmtId="4" fontId="13" fillId="0" borderId="16" xfId="91" applyNumberFormat="1" applyFont="1" applyFill="1" applyBorder="1" applyAlignment="1" applyProtection="1">
      <alignment horizontal="right" shrinkToFit="1"/>
      <protection hidden="1"/>
    </xf>
    <xf numFmtId="4" fontId="13" fillId="0" borderId="39" xfId="91" applyNumberFormat="1" applyFont="1" applyFill="1" applyBorder="1" applyAlignment="1" applyProtection="1">
      <alignment horizontal="right" shrinkToFit="1"/>
      <protection hidden="1"/>
    </xf>
    <xf numFmtId="0" fontId="13" fillId="53" borderId="24" xfId="91" applyFont="1" applyFill="1" applyBorder="1" applyAlignment="1" applyProtection="1">
      <alignment horizontal="left" shrinkToFit="1"/>
      <protection hidden="1"/>
    </xf>
    <xf numFmtId="0" fontId="13" fillId="53" borderId="0" xfId="91" applyFont="1" applyFill="1" applyBorder="1" applyAlignment="1" applyProtection="1">
      <alignment horizontal="left" shrinkToFit="1"/>
      <protection hidden="1"/>
    </xf>
    <xf numFmtId="0" fontId="13" fillId="0" borderId="36" xfId="91" applyFont="1" applyFill="1" applyBorder="1" applyAlignment="1" applyProtection="1" quotePrefix="1">
      <alignment horizontal="center" shrinkToFit="1"/>
      <protection hidden="1"/>
    </xf>
    <xf numFmtId="0" fontId="13" fillId="0" borderId="37" xfId="91" applyFont="1" applyFill="1" applyBorder="1" applyAlignment="1" applyProtection="1" quotePrefix="1">
      <alignment horizontal="center" shrinkToFit="1"/>
      <protection hidden="1"/>
    </xf>
    <xf numFmtId="0" fontId="13" fillId="0" borderId="38" xfId="91" applyFont="1" applyFill="1" applyBorder="1" applyAlignment="1" applyProtection="1" quotePrefix="1">
      <alignment horizontal="center" shrinkToFit="1"/>
      <protection hidden="1"/>
    </xf>
    <xf numFmtId="0" fontId="13" fillId="0" borderId="44" xfId="91" applyFont="1" applyFill="1" applyBorder="1" applyAlignment="1" applyProtection="1">
      <alignment horizontal="center" vertical="center" shrinkToFit="1"/>
      <protection hidden="1"/>
    </xf>
    <xf numFmtId="0" fontId="13" fillId="0" borderId="50" xfId="91" applyFont="1" applyFill="1" applyBorder="1" applyAlignment="1" applyProtection="1">
      <alignment horizontal="center" vertical="center" shrinkToFit="1"/>
      <protection hidden="1"/>
    </xf>
    <xf numFmtId="0" fontId="13" fillId="0" borderId="43" xfId="91" applyFont="1" applyFill="1" applyBorder="1" applyAlignment="1" applyProtection="1">
      <alignment horizontal="center" vertical="center" shrinkToFit="1"/>
      <protection hidden="1"/>
    </xf>
    <xf numFmtId="174" fontId="13" fillId="0" borderId="44" xfId="91" applyNumberFormat="1" applyFont="1" applyFill="1" applyBorder="1" applyAlignment="1" applyProtection="1">
      <alignment horizontal="center" shrinkToFit="1"/>
      <protection hidden="1"/>
    </xf>
    <xf numFmtId="174" fontId="13" fillId="0" borderId="50" xfId="91" applyNumberFormat="1" applyFont="1" applyFill="1" applyBorder="1" applyAlignment="1" applyProtection="1">
      <alignment horizontal="center" shrinkToFit="1"/>
      <protection hidden="1"/>
    </xf>
    <xf numFmtId="174" fontId="13" fillId="0" borderId="43" xfId="91" applyNumberFormat="1" applyFont="1" applyFill="1" applyBorder="1" applyAlignment="1" applyProtection="1">
      <alignment horizontal="center" shrinkToFit="1"/>
      <protection hidden="1"/>
    </xf>
    <xf numFmtId="0" fontId="13" fillId="53" borderId="17" xfId="91" applyFont="1" applyFill="1" applyBorder="1" applyAlignment="1" applyProtection="1">
      <alignment horizontal="left" shrinkToFit="1"/>
      <protection hidden="1"/>
    </xf>
    <xf numFmtId="0" fontId="13" fillId="53" borderId="24" xfId="91" applyFont="1" applyFill="1" applyBorder="1" applyAlignment="1" applyProtection="1">
      <alignment horizontal="center" shrinkToFit="1"/>
      <protection hidden="1"/>
    </xf>
    <xf numFmtId="0" fontId="13" fillId="53" borderId="0" xfId="91" applyFont="1" applyFill="1" applyBorder="1" applyAlignment="1" applyProtection="1">
      <alignment horizontal="center" shrinkToFit="1"/>
      <protection hidden="1"/>
    </xf>
    <xf numFmtId="0" fontId="13" fillId="53" borderId="17" xfId="91" applyFont="1" applyFill="1" applyBorder="1" applyAlignment="1" applyProtection="1">
      <alignment horizontal="center" shrinkToFit="1"/>
      <protection hidden="1"/>
    </xf>
    <xf numFmtId="0" fontId="14" fillId="0" borderId="44" xfId="91" applyFont="1" applyFill="1" applyBorder="1" applyAlignment="1" applyProtection="1">
      <alignment horizontal="center" vertical="center"/>
      <protection hidden="1"/>
    </xf>
    <xf numFmtId="0" fontId="14" fillId="0" borderId="50" xfId="91" applyFont="1" applyFill="1" applyBorder="1" applyAlignment="1" applyProtection="1">
      <alignment horizontal="center" vertical="center"/>
      <protection hidden="1"/>
    </xf>
    <xf numFmtId="4" fontId="13" fillId="0" borderId="21" xfId="91" applyNumberFormat="1" applyFont="1" applyFill="1" applyBorder="1" applyAlignment="1" applyProtection="1">
      <alignment horizontal="right" vertical="center"/>
      <protection hidden="1"/>
    </xf>
    <xf numFmtId="4" fontId="13" fillId="0" borderId="22" xfId="91" applyNumberFormat="1" applyFont="1" applyFill="1" applyBorder="1" applyAlignment="1" applyProtection="1">
      <alignment horizontal="right" vertical="center"/>
      <protection hidden="1"/>
    </xf>
    <xf numFmtId="4" fontId="13" fillId="0" borderId="33" xfId="91" applyNumberFormat="1" applyFont="1" applyFill="1" applyBorder="1" applyAlignment="1" applyProtection="1">
      <alignment horizontal="right" vertical="center"/>
      <protection hidden="1"/>
    </xf>
    <xf numFmtId="4" fontId="13" fillId="0" borderId="24" xfId="91" applyNumberFormat="1" applyFont="1" applyFill="1" applyBorder="1" applyAlignment="1" applyProtection="1">
      <alignment horizontal="right" vertical="center"/>
      <protection hidden="1"/>
    </xf>
    <xf numFmtId="4" fontId="13" fillId="0" borderId="0" xfId="91" applyNumberFormat="1" applyFont="1" applyFill="1" applyBorder="1" applyAlignment="1" applyProtection="1">
      <alignment horizontal="right" vertical="center"/>
      <protection hidden="1"/>
    </xf>
    <xf numFmtId="4" fontId="13" fillId="0" borderId="17" xfId="91" applyNumberFormat="1" applyFont="1" applyFill="1" applyBorder="1" applyAlignment="1" applyProtection="1">
      <alignment horizontal="right" vertical="center"/>
      <protection hidden="1"/>
    </xf>
    <xf numFmtId="4" fontId="13" fillId="0" borderId="25" xfId="91" applyNumberFormat="1" applyFont="1" applyFill="1" applyBorder="1" applyAlignment="1" applyProtection="1">
      <alignment horizontal="right" vertical="center"/>
      <protection hidden="1"/>
    </xf>
    <xf numFmtId="4" fontId="13" fillId="0" borderId="26" xfId="91" applyNumberFormat="1" applyFont="1" applyFill="1" applyBorder="1" applyAlignment="1" applyProtection="1">
      <alignment horizontal="right" vertical="center"/>
      <protection hidden="1"/>
    </xf>
    <xf numFmtId="4" fontId="13" fillId="0" borderId="27" xfId="91" applyNumberFormat="1" applyFont="1" applyFill="1" applyBorder="1" applyAlignment="1" applyProtection="1">
      <alignment horizontal="right" vertical="center"/>
      <protection hidden="1"/>
    </xf>
    <xf numFmtId="4" fontId="13" fillId="0" borderId="19" xfId="91" applyNumberFormat="1" applyFont="1" applyFill="1" applyBorder="1" applyAlignment="1" applyProtection="1" quotePrefix="1">
      <alignment horizontal="right" shrinkToFit="1"/>
      <protection hidden="1"/>
    </xf>
    <xf numFmtId="4" fontId="13" fillId="0" borderId="19" xfId="91" applyNumberFormat="1" applyFont="1" applyFill="1" applyBorder="1" applyAlignment="1" applyProtection="1">
      <alignment horizontal="right" shrinkToFit="1"/>
      <protection hidden="1"/>
    </xf>
    <xf numFmtId="4" fontId="13" fillId="0" borderId="20" xfId="91" applyNumberFormat="1" applyFont="1" applyFill="1" applyBorder="1" applyAlignment="1" applyProtection="1">
      <alignment horizontal="right" shrinkToFit="1"/>
      <protection hidden="1"/>
    </xf>
    <xf numFmtId="0" fontId="13" fillId="53" borderId="25" xfId="91" applyFont="1" applyFill="1" applyBorder="1" applyAlignment="1" applyProtection="1">
      <alignment horizontal="left" shrinkToFit="1"/>
      <protection hidden="1"/>
    </xf>
    <xf numFmtId="0" fontId="13" fillId="53" borderId="26" xfId="91" applyFont="1" applyFill="1" applyBorder="1" applyAlignment="1" applyProtection="1">
      <alignment horizontal="left" shrinkToFit="1"/>
      <protection hidden="1"/>
    </xf>
    <xf numFmtId="0" fontId="14" fillId="0" borderId="21" xfId="91" applyFont="1" applyFill="1" applyBorder="1" applyAlignment="1" applyProtection="1">
      <alignment horizontal="center" vertical="center"/>
      <protection hidden="1"/>
    </xf>
    <xf numFmtId="0" fontId="14" fillId="0" borderId="22" xfId="91" applyFont="1" applyFill="1" applyBorder="1" applyAlignment="1" applyProtection="1">
      <alignment horizontal="center" vertical="center"/>
      <protection hidden="1"/>
    </xf>
    <xf numFmtId="0" fontId="14" fillId="0" borderId="74" xfId="91" applyFont="1" applyFill="1" applyBorder="1" applyAlignment="1" applyProtection="1">
      <alignment horizontal="center" vertical="center"/>
      <protection hidden="1"/>
    </xf>
    <xf numFmtId="0" fontId="14" fillId="0" borderId="36" xfId="91" applyFont="1" applyFill="1" applyBorder="1" applyAlignment="1" applyProtection="1">
      <alignment horizontal="center" vertical="center"/>
      <protection hidden="1"/>
    </xf>
    <xf numFmtId="0" fontId="14" fillId="0" borderId="37" xfId="91" applyFont="1" applyFill="1" applyBorder="1" applyAlignment="1" applyProtection="1">
      <alignment horizontal="center" vertical="center"/>
      <protection hidden="1"/>
    </xf>
    <xf numFmtId="0" fontId="14" fillId="0" borderId="38" xfId="91" applyFont="1" applyFill="1" applyBorder="1" applyAlignment="1" applyProtection="1">
      <alignment horizontal="center" vertical="center"/>
      <protection hidden="1"/>
    </xf>
    <xf numFmtId="3" fontId="13" fillId="53" borderId="58" xfId="91" applyNumberFormat="1" applyFont="1" applyFill="1" applyBorder="1" applyAlignment="1" applyProtection="1" quotePrefix="1">
      <alignment horizontal="center"/>
      <protection hidden="1"/>
    </xf>
    <xf numFmtId="3" fontId="13" fillId="53" borderId="37" xfId="91" applyNumberFormat="1" applyFont="1" applyFill="1" applyBorder="1" applyAlignment="1" applyProtection="1" quotePrefix="1">
      <alignment horizontal="center"/>
      <protection hidden="1"/>
    </xf>
    <xf numFmtId="3" fontId="13" fillId="53" borderId="30" xfId="91" applyNumberFormat="1" applyFont="1" applyFill="1" applyBorder="1" applyAlignment="1" applyProtection="1" quotePrefix="1">
      <alignment horizontal="center"/>
      <protection hidden="1"/>
    </xf>
    <xf numFmtId="0" fontId="13" fillId="0" borderId="24" xfId="91" applyFont="1" applyFill="1" applyBorder="1" applyAlignment="1" applyProtection="1">
      <alignment horizontal="center"/>
      <protection hidden="1"/>
    </xf>
    <xf numFmtId="0" fontId="13" fillId="0" borderId="0" xfId="91" applyFont="1" applyFill="1" applyBorder="1" applyAlignment="1" applyProtection="1">
      <alignment horizontal="center"/>
      <protection hidden="1"/>
    </xf>
    <xf numFmtId="0" fontId="13" fillId="0" borderId="35" xfId="91" applyFont="1" applyFill="1" applyBorder="1" applyAlignment="1" applyProtection="1">
      <alignment horizontal="center"/>
      <protection hidden="1"/>
    </xf>
    <xf numFmtId="0" fontId="14" fillId="0" borderId="53" xfId="91" applyFont="1" applyFill="1" applyBorder="1" applyAlignment="1" applyProtection="1">
      <alignment horizontal="center"/>
      <protection hidden="1"/>
    </xf>
    <xf numFmtId="0" fontId="14" fillId="0" borderId="0" xfId="91" applyFont="1" applyFill="1" applyBorder="1" applyAlignment="1" applyProtection="1">
      <alignment horizontal="center"/>
      <protection hidden="1"/>
    </xf>
    <xf numFmtId="0" fontId="14" fillId="0" borderId="17" xfId="91" applyFont="1" applyFill="1" applyBorder="1" applyAlignment="1" applyProtection="1">
      <alignment horizontal="center"/>
      <protection hidden="1"/>
    </xf>
    <xf numFmtId="4" fontId="13" fillId="0" borderId="15" xfId="91" applyNumberFormat="1" applyFont="1" applyFill="1" applyBorder="1" applyAlignment="1" applyProtection="1">
      <alignment horizontal="right" vertical="center"/>
      <protection hidden="1"/>
    </xf>
    <xf numFmtId="4" fontId="13" fillId="0" borderId="39" xfId="91" applyNumberFormat="1" applyFont="1" applyFill="1" applyBorder="1" applyAlignment="1" applyProtection="1">
      <alignment horizontal="right" vertical="center"/>
      <protection hidden="1"/>
    </xf>
    <xf numFmtId="0" fontId="13" fillId="0" borderId="48" xfId="91" applyFont="1" applyFill="1" applyBorder="1" applyAlignment="1" applyProtection="1">
      <alignment horizontal="center"/>
      <protection hidden="1"/>
    </xf>
    <xf numFmtId="0" fontId="13" fillId="0" borderId="49" xfId="91" applyFont="1" applyFill="1" applyBorder="1" applyAlignment="1" applyProtection="1">
      <alignment horizontal="center"/>
      <protection hidden="1"/>
    </xf>
    <xf numFmtId="4" fontId="13" fillId="53" borderId="48" xfId="91" applyNumberFormat="1" applyFont="1" applyFill="1" applyBorder="1" applyAlignment="1" applyProtection="1">
      <alignment horizontal="right" vertical="center"/>
      <protection hidden="1"/>
    </xf>
    <xf numFmtId="4" fontId="13" fillId="53" borderId="49" xfId="91" applyNumberFormat="1" applyFont="1" applyFill="1" applyBorder="1" applyAlignment="1" applyProtection="1">
      <alignment horizontal="right" vertical="center"/>
      <protection hidden="1"/>
    </xf>
    <xf numFmtId="0" fontId="13" fillId="53" borderId="48" xfId="91" applyFont="1" applyFill="1" applyBorder="1" applyAlignment="1" applyProtection="1">
      <alignment horizontal="center"/>
      <protection hidden="1"/>
    </xf>
    <xf numFmtId="0" fontId="13" fillId="53" borderId="49" xfId="91" applyFont="1" applyFill="1" applyBorder="1" applyAlignment="1" applyProtection="1">
      <alignment horizontal="center"/>
      <protection hidden="1"/>
    </xf>
    <xf numFmtId="4" fontId="13" fillId="53" borderId="48" xfId="91" applyNumberFormat="1" applyFont="1" applyFill="1" applyBorder="1" applyAlignment="1" applyProtection="1">
      <alignment horizontal="center" vertical="center"/>
      <protection hidden="1"/>
    </xf>
    <xf numFmtId="4" fontId="13" fillId="53" borderId="49" xfId="91" applyNumberFormat="1" applyFont="1" applyFill="1" applyBorder="1" applyAlignment="1" applyProtection="1">
      <alignment horizontal="center" vertical="center"/>
      <protection hidden="1"/>
    </xf>
    <xf numFmtId="0" fontId="4" fillId="0" borderId="31" xfId="91" applyFont="1" applyFill="1" applyBorder="1" applyAlignment="1" applyProtection="1">
      <alignment horizontal="left" vertical="center"/>
      <protection hidden="1"/>
    </xf>
    <xf numFmtId="0" fontId="4" fillId="0" borderId="23" xfId="91" applyFont="1" applyFill="1" applyBorder="1" applyAlignment="1" applyProtection="1">
      <alignment horizontal="left" vertical="center"/>
      <protection hidden="1"/>
    </xf>
    <xf numFmtId="0" fontId="4" fillId="0" borderId="56" xfId="91" applyFont="1" applyFill="1" applyBorder="1" applyAlignment="1" applyProtection="1">
      <alignment horizontal="left" vertical="center"/>
      <protection hidden="1"/>
    </xf>
    <xf numFmtId="0" fontId="4" fillId="0" borderId="25" xfId="91" applyFont="1" applyFill="1" applyBorder="1" applyAlignment="1" applyProtection="1">
      <alignment horizontal="left" vertical="center"/>
      <protection hidden="1"/>
    </xf>
    <xf numFmtId="0" fontId="4" fillId="0" borderId="26" xfId="91" applyFont="1" applyFill="1" applyBorder="1" applyAlignment="1" applyProtection="1">
      <alignment horizontal="left" vertical="center"/>
      <protection hidden="1"/>
    </xf>
    <xf numFmtId="0" fontId="4" fillId="0" borderId="27" xfId="91" applyFont="1" applyFill="1" applyBorder="1" applyAlignment="1" applyProtection="1">
      <alignment horizontal="left" vertical="center"/>
      <protection hidden="1"/>
    </xf>
    <xf numFmtId="0" fontId="13" fillId="0" borderId="31" xfId="91" applyFont="1" applyFill="1" applyBorder="1" applyAlignment="1" applyProtection="1">
      <alignment horizontal="left" shrinkToFit="1"/>
      <protection hidden="1"/>
    </xf>
    <xf numFmtId="0" fontId="13" fillId="0" borderId="23" xfId="91" applyFont="1" applyFill="1" applyBorder="1" applyAlignment="1" applyProtection="1">
      <alignment horizontal="left" shrinkToFit="1"/>
      <protection hidden="1"/>
    </xf>
    <xf numFmtId="0" fontId="13" fillId="0" borderId="56" xfId="91" applyFont="1" applyFill="1" applyBorder="1" applyAlignment="1" applyProtection="1">
      <alignment horizontal="left" shrinkToFit="1"/>
      <protection hidden="1"/>
    </xf>
    <xf numFmtId="0" fontId="11" fillId="0" borderId="31" xfId="91" applyFont="1" applyFill="1" applyBorder="1" applyAlignment="1" applyProtection="1">
      <alignment horizontal="center"/>
      <protection hidden="1"/>
    </xf>
    <xf numFmtId="0" fontId="11" fillId="0" borderId="23" xfId="91" applyFont="1" applyFill="1" applyBorder="1" applyAlignment="1" applyProtection="1">
      <alignment horizontal="center"/>
      <protection hidden="1"/>
    </xf>
    <xf numFmtId="0" fontId="11" fillId="0" borderId="56" xfId="91" applyFont="1" applyFill="1" applyBorder="1" applyAlignment="1" applyProtection="1">
      <alignment horizontal="center"/>
      <protection hidden="1"/>
    </xf>
    <xf numFmtId="0" fontId="14" fillId="0" borderId="33" xfId="91" applyFont="1" applyFill="1" applyBorder="1" applyAlignment="1" applyProtection="1">
      <alignment horizontal="center" vertical="center"/>
      <protection hidden="1"/>
    </xf>
    <xf numFmtId="4" fontId="13" fillId="0" borderId="48" xfId="91" applyNumberFormat="1" applyFont="1" applyFill="1" applyBorder="1" applyAlignment="1" applyProtection="1">
      <alignment horizontal="right"/>
      <protection hidden="1"/>
    </xf>
    <xf numFmtId="4" fontId="13" fillId="0" borderId="49" xfId="91" applyNumberFormat="1" applyFont="1" applyFill="1" applyBorder="1" applyAlignment="1" applyProtection="1">
      <alignment horizontal="right"/>
      <protection hidden="1"/>
    </xf>
    <xf numFmtId="4" fontId="13" fillId="53" borderId="48" xfId="91" applyNumberFormat="1" applyFont="1" applyFill="1" applyBorder="1" applyAlignment="1" applyProtection="1" quotePrefix="1">
      <alignment horizontal="right"/>
      <protection hidden="1"/>
    </xf>
    <xf numFmtId="4" fontId="13" fillId="53" borderId="49" xfId="91" applyNumberFormat="1" applyFont="1" applyFill="1" applyBorder="1" applyAlignment="1" applyProtection="1">
      <alignment horizontal="right"/>
      <protection hidden="1"/>
    </xf>
    <xf numFmtId="0" fontId="4" fillId="0" borderId="13" xfId="91" applyFont="1" applyFill="1" applyBorder="1" applyAlignment="1" applyProtection="1">
      <alignment horizontal="left" vertical="center" shrinkToFit="1"/>
      <protection hidden="1"/>
    </xf>
    <xf numFmtId="0" fontId="4" fillId="0" borderId="75" xfId="91" applyFont="1" applyFill="1" applyBorder="1" applyAlignment="1" applyProtection="1">
      <alignment horizontal="left" vertical="center" shrinkToFit="1"/>
      <protection hidden="1"/>
    </xf>
    <xf numFmtId="0" fontId="13" fillId="0" borderId="21" xfId="91" applyFont="1" applyFill="1" applyBorder="1" applyAlignment="1" applyProtection="1">
      <alignment horizontal="center" vertical="center" textRotation="90"/>
      <protection hidden="1"/>
    </xf>
    <xf numFmtId="0" fontId="13" fillId="0" borderId="24" xfId="91" applyFont="1" applyFill="1" applyBorder="1" applyAlignment="1" applyProtection="1">
      <alignment horizontal="center" vertical="center" textRotation="90"/>
      <protection hidden="1"/>
    </xf>
    <xf numFmtId="0" fontId="13" fillId="0" borderId="25" xfId="91" applyFont="1" applyFill="1" applyBorder="1" applyAlignment="1" applyProtection="1">
      <alignment horizontal="center" vertical="center" textRotation="90"/>
      <protection hidden="1"/>
    </xf>
    <xf numFmtId="4" fontId="13" fillId="38" borderId="48" xfId="91" applyNumberFormat="1" applyFont="1" applyFill="1" applyBorder="1" applyAlignment="1" applyProtection="1">
      <alignment horizontal="right"/>
      <protection hidden="1"/>
    </xf>
    <xf numFmtId="0" fontId="120" fillId="53" borderId="48" xfId="91" applyFont="1" applyFill="1" applyBorder="1" applyAlignment="1" applyProtection="1">
      <alignment horizontal="center"/>
      <protection hidden="1"/>
    </xf>
    <xf numFmtId="0" fontId="120" fillId="53" borderId="49" xfId="91" applyFont="1" applyFill="1" applyBorder="1" applyAlignment="1" applyProtection="1">
      <alignment horizontal="center"/>
      <protection hidden="1"/>
    </xf>
    <xf numFmtId="4" fontId="13" fillId="45" borderId="48" xfId="91" applyNumberFormat="1" applyFont="1" applyFill="1" applyBorder="1" applyAlignment="1" applyProtection="1">
      <alignment horizontal="right"/>
      <protection hidden="1"/>
    </xf>
    <xf numFmtId="4" fontId="13" fillId="45" borderId="49" xfId="91" applyNumberFormat="1" applyFont="1" applyFill="1" applyBorder="1" applyAlignment="1" applyProtection="1">
      <alignment horizontal="right"/>
      <protection hidden="1"/>
    </xf>
    <xf numFmtId="0" fontId="13" fillId="38" borderId="31" xfId="91" applyFont="1" applyFill="1" applyBorder="1" applyAlignment="1" applyProtection="1">
      <alignment horizontal="center"/>
      <protection hidden="1"/>
    </xf>
    <xf numFmtId="0" fontId="13" fillId="38" borderId="23" xfId="91" applyFont="1" applyFill="1" applyBorder="1" applyAlignment="1" applyProtection="1">
      <alignment horizontal="center"/>
      <protection hidden="1"/>
    </xf>
    <xf numFmtId="0" fontId="13" fillId="38" borderId="56" xfId="91" applyFont="1" applyFill="1" applyBorder="1" applyAlignment="1" applyProtection="1">
      <alignment horizontal="center"/>
      <protection hidden="1"/>
    </xf>
    <xf numFmtId="4" fontId="13" fillId="38" borderId="49" xfId="91" applyNumberFormat="1" applyFont="1" applyFill="1" applyBorder="1" applyAlignment="1" applyProtection="1">
      <alignment horizontal="right"/>
      <protection hidden="1"/>
    </xf>
    <xf numFmtId="4" fontId="13" fillId="0" borderId="48" xfId="91" applyNumberFormat="1" applyFont="1" applyFill="1" applyBorder="1" applyAlignment="1" applyProtection="1">
      <alignment horizontal="center"/>
      <protection hidden="1"/>
    </xf>
    <xf numFmtId="4" fontId="13" fillId="0" borderId="49" xfId="91" applyNumberFormat="1" applyFont="1" applyFill="1" applyBorder="1" applyAlignment="1" applyProtection="1">
      <alignment horizontal="center"/>
      <protection hidden="1"/>
    </xf>
    <xf numFmtId="4" fontId="13" fillId="49" borderId="15" xfId="91" applyNumberFormat="1" applyFont="1" applyFill="1" applyBorder="1" applyAlignment="1" applyProtection="1">
      <alignment horizontal="right" vertical="center"/>
      <protection hidden="1"/>
    </xf>
    <xf numFmtId="4" fontId="13" fillId="49" borderId="39" xfId="91" applyNumberFormat="1" applyFont="1" applyFill="1" applyBorder="1" applyAlignment="1" applyProtection="1">
      <alignment horizontal="right" vertical="center"/>
      <protection hidden="1"/>
    </xf>
    <xf numFmtId="4" fontId="120" fillId="53" borderId="15" xfId="91" applyNumberFormat="1" applyFont="1" applyFill="1" applyBorder="1" applyAlignment="1" applyProtection="1">
      <alignment horizontal="right" vertical="center"/>
      <protection hidden="1"/>
    </xf>
    <xf numFmtId="4" fontId="120" fillId="53" borderId="39" xfId="91" applyNumberFormat="1" applyFont="1" applyFill="1" applyBorder="1" applyAlignment="1" applyProtection="1">
      <alignment horizontal="right" vertical="center"/>
      <protection hidden="1"/>
    </xf>
    <xf numFmtId="4" fontId="120" fillId="53" borderId="48" xfId="91" applyNumberFormat="1" applyFont="1" applyFill="1" applyBorder="1" applyAlignment="1" applyProtection="1">
      <alignment horizontal="right"/>
      <protection hidden="1"/>
    </xf>
    <xf numFmtId="4" fontId="120" fillId="53" borderId="49" xfId="91" applyNumberFormat="1" applyFont="1" applyFill="1" applyBorder="1" applyAlignment="1" applyProtection="1">
      <alignment horizontal="right"/>
      <protection hidden="1"/>
    </xf>
    <xf numFmtId="0" fontId="4" fillId="0" borderId="18" xfId="91" applyFont="1" applyFill="1" applyBorder="1" applyAlignment="1" applyProtection="1">
      <alignment horizontal="left" vertical="center" shrinkToFit="1"/>
      <protection hidden="1"/>
    </xf>
    <xf numFmtId="0" fontId="4" fillId="0" borderId="42" xfId="91" applyFont="1" applyFill="1" applyBorder="1" applyAlignment="1" applyProtection="1">
      <alignment horizontal="left" vertical="center" shrinkToFit="1"/>
      <protection hidden="1"/>
    </xf>
    <xf numFmtId="0" fontId="4" fillId="0" borderId="31" xfId="91" applyFont="1" applyFill="1" applyBorder="1" applyAlignment="1" applyProtection="1">
      <alignment horizontal="center" vertical="center"/>
      <protection hidden="1"/>
    </xf>
    <xf numFmtId="0" fontId="4" fillId="0" borderId="23" xfId="91" applyFont="1" applyFill="1" applyBorder="1" applyAlignment="1" applyProtection="1">
      <alignment horizontal="center" vertical="center"/>
      <protection hidden="1"/>
    </xf>
    <xf numFmtId="0" fontId="4" fillId="0" borderId="56" xfId="91" applyFont="1" applyFill="1" applyBorder="1" applyAlignment="1" applyProtection="1">
      <alignment horizontal="center" vertical="center"/>
      <protection hidden="1"/>
    </xf>
    <xf numFmtId="0" fontId="4" fillId="0" borderId="76" xfId="91" applyFont="1" applyFill="1" applyBorder="1" applyAlignment="1" applyProtection="1">
      <alignment horizontal="center" vertical="center"/>
      <protection hidden="1"/>
    </xf>
    <xf numFmtId="0" fontId="4" fillId="0" borderId="59" xfId="91" applyFont="1" applyFill="1" applyBorder="1" applyAlignment="1" applyProtection="1">
      <alignment horizontal="center" vertical="center"/>
      <protection hidden="1"/>
    </xf>
    <xf numFmtId="0" fontId="4" fillId="0" borderId="15" xfId="91" applyFont="1" applyFill="1" applyBorder="1" applyAlignment="1" applyProtection="1">
      <alignment horizontal="left" shrinkToFit="1"/>
      <protection hidden="1"/>
    </xf>
    <xf numFmtId="0" fontId="4" fillId="0" borderId="44" xfId="91" applyFont="1" applyFill="1" applyBorder="1" applyAlignment="1" applyProtection="1">
      <alignment horizontal="left" shrinkToFit="1"/>
      <protection hidden="1"/>
    </xf>
    <xf numFmtId="4" fontId="13" fillId="0" borderId="51" xfId="91" applyNumberFormat="1" applyFont="1" applyFill="1" applyBorder="1" applyAlignment="1" applyProtection="1">
      <alignment horizontal="right" vertical="center"/>
      <protection hidden="1"/>
    </xf>
    <xf numFmtId="4" fontId="13" fillId="38" borderId="58" xfId="91" applyNumberFormat="1" applyFont="1" applyFill="1" applyBorder="1" applyAlignment="1" applyProtection="1" quotePrefix="1">
      <alignment horizontal="right"/>
      <protection hidden="1"/>
    </xf>
    <xf numFmtId="4" fontId="13" fillId="0" borderId="38" xfId="91" applyNumberFormat="1" applyFont="1" applyFill="1" applyBorder="1" applyAlignment="1" applyProtection="1">
      <alignment horizontal="right"/>
      <protection hidden="1"/>
    </xf>
    <xf numFmtId="0" fontId="4" fillId="0" borderId="15" xfId="91" applyFont="1" applyFill="1" applyBorder="1" applyAlignment="1" applyProtection="1">
      <alignment horizontal="left" vertical="center" shrinkToFit="1"/>
      <protection hidden="1"/>
    </xf>
    <xf numFmtId="0" fontId="4" fillId="0" borderId="44" xfId="91" applyFont="1" applyFill="1" applyBorder="1" applyAlignment="1" applyProtection="1">
      <alignment horizontal="left" vertical="center" shrinkToFit="1"/>
      <protection hidden="1"/>
    </xf>
    <xf numFmtId="0" fontId="14" fillId="0" borderId="75" xfId="91" applyFont="1" applyFill="1" applyBorder="1" applyAlignment="1" applyProtection="1">
      <alignment horizontal="center" vertical="center"/>
      <protection hidden="1"/>
    </xf>
    <xf numFmtId="0" fontId="14" fillId="0" borderId="77" xfId="91" applyFont="1" applyFill="1" applyBorder="1" applyAlignment="1" applyProtection="1">
      <alignment horizontal="center" vertical="center"/>
      <protection hidden="1"/>
    </xf>
    <xf numFmtId="0" fontId="4" fillId="0" borderId="31" xfId="91" applyFont="1" applyFill="1" applyBorder="1" applyAlignment="1" applyProtection="1">
      <alignment horizontal="left" vertical="center" shrinkToFit="1"/>
      <protection hidden="1"/>
    </xf>
    <xf numFmtId="0" fontId="4" fillId="0" borderId="56" xfId="91" applyFont="1" applyFill="1" applyBorder="1" applyAlignment="1" applyProtection="1" quotePrefix="1">
      <alignment horizontal="left" vertical="center" shrinkToFit="1"/>
      <protection hidden="1"/>
    </xf>
    <xf numFmtId="0" fontId="13" fillId="38" borderId="31" xfId="91" applyFont="1" applyFill="1" applyBorder="1" applyAlignment="1" applyProtection="1">
      <alignment horizontal="left" vertical="center"/>
      <protection hidden="1"/>
    </xf>
    <xf numFmtId="0" fontId="13" fillId="0" borderId="23" xfId="91" applyFont="1" applyFill="1" applyBorder="1" applyAlignment="1" applyProtection="1">
      <alignment horizontal="left" vertical="center"/>
      <protection hidden="1"/>
    </xf>
    <xf numFmtId="0" fontId="13" fillId="0" borderId="56" xfId="91" applyFont="1" applyFill="1" applyBorder="1" applyAlignment="1" applyProtection="1">
      <alignment horizontal="left" vertical="center"/>
      <protection hidden="1"/>
    </xf>
    <xf numFmtId="0" fontId="4" fillId="0" borderId="21" xfId="91" applyFont="1" applyFill="1" applyBorder="1" applyAlignment="1" applyProtection="1">
      <alignment horizontal="left" vertical="center" wrapText="1" shrinkToFit="1"/>
      <protection hidden="1"/>
    </xf>
    <xf numFmtId="0" fontId="4" fillId="0" borderId="33" xfId="91" applyFont="1" applyFill="1" applyBorder="1" applyAlignment="1" applyProtection="1" quotePrefix="1">
      <alignment horizontal="left" vertical="center" shrinkToFit="1"/>
      <protection hidden="1"/>
    </xf>
    <xf numFmtId="0" fontId="4" fillId="0" borderId="25" xfId="91" applyFont="1" applyFill="1" applyBorder="1" applyAlignment="1" applyProtection="1" quotePrefix="1">
      <alignment horizontal="left" vertical="center" shrinkToFit="1"/>
      <protection hidden="1"/>
    </xf>
    <xf numFmtId="0" fontId="4" fillId="0" borderId="27" xfId="91" applyFont="1" applyFill="1" applyBorder="1" applyAlignment="1" applyProtection="1" quotePrefix="1">
      <alignment horizontal="left" vertical="center" shrinkToFit="1"/>
      <protection hidden="1"/>
    </xf>
    <xf numFmtId="0" fontId="4" fillId="0" borderId="31" xfId="91" applyFont="1" applyFill="1" applyBorder="1" applyAlignment="1" applyProtection="1" quotePrefix="1">
      <alignment horizontal="left" vertical="center"/>
      <protection hidden="1"/>
    </xf>
    <xf numFmtId="0" fontId="4" fillId="0" borderId="23" xfId="91" applyFont="1" applyFill="1" applyBorder="1" applyAlignment="1" applyProtection="1" quotePrefix="1">
      <alignment horizontal="left" vertical="center"/>
      <protection hidden="1"/>
    </xf>
    <xf numFmtId="0" fontId="4" fillId="0" borderId="56" xfId="91" applyFont="1" applyFill="1" applyBorder="1" applyAlignment="1" applyProtection="1" quotePrefix="1">
      <alignment horizontal="left" vertical="center"/>
      <protection hidden="1"/>
    </xf>
    <xf numFmtId="0" fontId="11" fillId="0" borderId="18" xfId="91" applyFont="1" applyFill="1" applyBorder="1" applyAlignment="1" applyProtection="1">
      <alignment horizontal="center" vertical="center"/>
      <protection hidden="1"/>
    </xf>
    <xf numFmtId="0" fontId="11" fillId="0" borderId="20" xfId="91" applyFont="1" applyFill="1" applyBorder="1" applyAlignment="1" applyProtection="1">
      <alignment horizontal="center" vertical="center"/>
      <protection hidden="1"/>
    </xf>
    <xf numFmtId="0" fontId="11" fillId="0" borderId="13" xfId="91" applyFont="1" applyFill="1" applyBorder="1" applyAlignment="1" applyProtection="1">
      <alignment horizontal="center"/>
      <protection hidden="1"/>
    </xf>
    <xf numFmtId="0" fontId="11" fillId="0" borderId="78" xfId="91" applyFont="1" applyFill="1" applyBorder="1" applyAlignment="1" applyProtection="1">
      <alignment horizontal="center"/>
      <protection hidden="1"/>
    </xf>
    <xf numFmtId="0" fontId="11" fillId="0" borderId="15" xfId="91" applyFont="1" applyFill="1" applyBorder="1" applyAlignment="1" applyProtection="1">
      <alignment horizontal="center" vertical="top"/>
      <protection hidden="1"/>
    </xf>
    <xf numFmtId="0" fontId="11" fillId="0" borderId="39" xfId="91" applyFont="1" applyFill="1" applyBorder="1" applyAlignment="1" applyProtection="1">
      <alignment horizontal="center" vertical="top"/>
      <protection hidden="1"/>
    </xf>
    <xf numFmtId="0" fontId="4" fillId="0" borderId="13" xfId="91" applyFont="1" applyFill="1" applyBorder="1" applyAlignment="1" applyProtection="1">
      <alignment horizontal="center"/>
      <protection hidden="1"/>
    </xf>
    <xf numFmtId="0" fontId="4" fillId="0" borderId="14" xfId="91" applyFont="1" applyFill="1" applyBorder="1" applyAlignment="1" applyProtection="1">
      <alignment horizontal="center"/>
      <protection hidden="1"/>
    </xf>
    <xf numFmtId="0" fontId="4" fillId="0" borderId="78" xfId="91" applyFont="1" applyFill="1" applyBorder="1" applyAlignment="1" applyProtection="1">
      <alignment horizontal="center"/>
      <protection hidden="1"/>
    </xf>
    <xf numFmtId="0" fontId="14" fillId="0" borderId="25" xfId="91" applyFont="1" applyFill="1" applyBorder="1" applyAlignment="1" applyProtection="1">
      <alignment horizontal="center" vertical="center"/>
      <protection hidden="1"/>
    </xf>
    <xf numFmtId="0" fontId="14" fillId="0" borderId="26" xfId="91" applyFont="1" applyFill="1" applyBorder="1" applyAlignment="1" applyProtection="1">
      <alignment horizontal="center" vertical="center"/>
      <protection hidden="1"/>
    </xf>
    <xf numFmtId="0" fontId="14" fillId="0" borderId="27" xfId="91" applyFont="1" applyFill="1" applyBorder="1" applyAlignment="1" applyProtection="1">
      <alignment horizontal="center" vertical="center"/>
      <protection hidden="1"/>
    </xf>
    <xf numFmtId="0" fontId="13" fillId="0" borderId="21" xfId="91" applyFont="1" applyFill="1" applyBorder="1" applyAlignment="1" applyProtection="1">
      <alignment horizontal="center"/>
      <protection hidden="1"/>
    </xf>
    <xf numFmtId="0" fontId="13" fillId="0" borderId="33" xfId="91" applyFont="1" applyFill="1" applyBorder="1" applyAlignment="1" applyProtection="1">
      <alignment horizontal="center"/>
      <protection hidden="1"/>
    </xf>
    <xf numFmtId="0" fontId="13" fillId="38" borderId="42" xfId="91" applyFont="1" applyFill="1" applyBorder="1" applyAlignment="1" applyProtection="1">
      <alignment horizontal="center" vertical="center"/>
      <protection hidden="1"/>
    </xf>
    <xf numFmtId="0" fontId="13" fillId="0" borderId="79" xfId="91" applyFont="1" applyFill="1" applyBorder="1" applyAlignment="1" applyProtection="1">
      <alignment horizontal="center" vertical="center"/>
      <protection hidden="1"/>
    </xf>
    <xf numFmtId="0" fontId="13" fillId="46" borderId="80" xfId="91" applyFont="1" applyFill="1" applyBorder="1" applyAlignment="1" applyProtection="1" quotePrefix="1">
      <alignment horizontal="center" shrinkToFit="1"/>
      <protection hidden="1"/>
    </xf>
    <xf numFmtId="0" fontId="13" fillId="46" borderId="77" xfId="91" applyFont="1" applyFill="1" applyBorder="1" applyAlignment="1" applyProtection="1" quotePrefix="1">
      <alignment horizontal="center" shrinkToFit="1"/>
      <protection hidden="1"/>
    </xf>
    <xf numFmtId="0" fontId="4" fillId="0" borderId="56" xfId="91" applyFont="1" applyFill="1" applyBorder="1" applyAlignment="1" applyProtection="1">
      <alignment horizontal="left" vertical="center" shrinkToFit="1"/>
      <protection hidden="1"/>
    </xf>
    <xf numFmtId="0" fontId="13" fillId="38" borderId="31" xfId="91" applyFont="1" applyFill="1" applyBorder="1" applyAlignment="1" applyProtection="1">
      <alignment horizontal="left"/>
      <protection hidden="1"/>
    </xf>
    <xf numFmtId="0" fontId="13" fillId="0" borderId="23" xfId="91" applyFont="1" applyFill="1" applyBorder="1" applyAlignment="1" applyProtection="1">
      <alignment horizontal="left"/>
      <protection hidden="1"/>
    </xf>
    <xf numFmtId="0" fontId="13" fillId="0" borderId="56" xfId="91" applyFont="1" applyFill="1" applyBorder="1" applyAlignment="1" applyProtection="1">
      <alignment horizontal="left"/>
      <protection hidden="1"/>
    </xf>
    <xf numFmtId="3" fontId="13" fillId="38" borderId="31" xfId="91" applyNumberFormat="1" applyFont="1" applyFill="1" applyBorder="1" applyAlignment="1" applyProtection="1">
      <alignment horizontal="left" shrinkToFit="1"/>
      <protection hidden="1"/>
    </xf>
    <xf numFmtId="0" fontId="13" fillId="0" borderId="23" xfId="91" applyFont="1" applyFill="1" applyBorder="1" applyAlignment="1" applyProtection="1">
      <alignment horizontal="left" shrinkToFit="1"/>
      <protection hidden="1"/>
    </xf>
    <xf numFmtId="0" fontId="13" fillId="0" borderId="56" xfId="91" applyFont="1" applyFill="1" applyBorder="1" applyAlignment="1" applyProtection="1">
      <alignment horizontal="left" shrinkToFit="1"/>
      <protection hidden="1"/>
    </xf>
    <xf numFmtId="0" fontId="11" fillId="0" borderId="25" xfId="91" applyFont="1" applyFill="1" applyBorder="1" applyAlignment="1" applyProtection="1">
      <alignment horizontal="center"/>
      <protection hidden="1"/>
    </xf>
    <xf numFmtId="0" fontId="11" fillId="0" borderId="26" xfId="91" applyFont="1" applyFill="1" applyBorder="1" applyAlignment="1" applyProtection="1">
      <alignment horizontal="center"/>
      <protection hidden="1"/>
    </xf>
    <xf numFmtId="0" fontId="4" fillId="0" borderId="13" xfId="91" applyFont="1" applyFill="1" applyBorder="1" applyAlignment="1" applyProtection="1">
      <alignment horizontal="center" vertical="center" wrapText="1"/>
      <protection hidden="1"/>
    </xf>
    <xf numFmtId="0" fontId="4" fillId="0" borderId="14" xfId="91" applyFont="1" applyFill="1" applyBorder="1" applyAlignment="1" applyProtection="1">
      <alignment horizontal="center" vertical="center" wrapText="1"/>
      <protection hidden="1"/>
    </xf>
    <xf numFmtId="0" fontId="4" fillId="0" borderId="78" xfId="91" applyFont="1" applyFill="1" applyBorder="1" applyAlignment="1" applyProtection="1">
      <alignment horizontal="center" vertical="center" wrapText="1"/>
      <protection hidden="1"/>
    </xf>
    <xf numFmtId="0" fontId="4" fillId="0" borderId="15" xfId="91" applyFont="1" applyFill="1" applyBorder="1" applyAlignment="1" applyProtection="1">
      <alignment horizontal="center" vertical="center" wrapText="1"/>
      <protection hidden="1"/>
    </xf>
    <xf numFmtId="0" fontId="4" fillId="0" borderId="16" xfId="91" applyFont="1" applyFill="1" applyBorder="1" applyAlignment="1" applyProtection="1">
      <alignment horizontal="center" vertical="center" wrapText="1"/>
      <protection hidden="1"/>
    </xf>
    <xf numFmtId="0" fontId="4" fillId="0" borderId="39" xfId="91" applyFont="1" applyFill="1" applyBorder="1" applyAlignment="1" applyProtection="1">
      <alignment horizontal="center" vertical="center" wrapText="1"/>
      <protection hidden="1"/>
    </xf>
    <xf numFmtId="0" fontId="4" fillId="0" borderId="13" xfId="91" applyFont="1" applyFill="1" applyBorder="1" applyAlignment="1" applyProtection="1" quotePrefix="1">
      <alignment horizontal="center" vertical="center" wrapText="1"/>
      <protection hidden="1"/>
    </xf>
    <xf numFmtId="0" fontId="4" fillId="0" borderId="14" xfId="91" applyFont="1" applyFill="1" applyBorder="1" applyAlignment="1" applyProtection="1" quotePrefix="1">
      <alignment horizontal="center" vertical="center" wrapText="1"/>
      <protection hidden="1"/>
    </xf>
    <xf numFmtId="0" fontId="4" fillId="0" borderId="78" xfId="91" applyFont="1" applyFill="1" applyBorder="1" applyAlignment="1" applyProtection="1" quotePrefix="1">
      <alignment horizontal="center" vertical="center" wrapText="1"/>
      <protection hidden="1"/>
    </xf>
    <xf numFmtId="0" fontId="4" fillId="0" borderId="15" xfId="91" applyFont="1" applyFill="1" applyBorder="1" applyAlignment="1" applyProtection="1" quotePrefix="1">
      <alignment horizontal="center" vertical="center" wrapText="1"/>
      <protection hidden="1"/>
    </xf>
    <xf numFmtId="0" fontId="4" fillId="0" borderId="16" xfId="91" applyFont="1" applyFill="1" applyBorder="1" applyAlignment="1" applyProtection="1" quotePrefix="1">
      <alignment horizontal="center" vertical="center" wrapText="1"/>
      <protection hidden="1"/>
    </xf>
    <xf numFmtId="0" fontId="4" fillId="0" borderId="39" xfId="91" applyFont="1" applyFill="1" applyBorder="1" applyAlignment="1" applyProtection="1" quotePrefix="1">
      <alignment horizontal="center" vertical="center" wrapText="1"/>
      <protection hidden="1"/>
    </xf>
    <xf numFmtId="3" fontId="14" fillId="53" borderId="58" xfId="91" applyNumberFormat="1" applyFont="1" applyFill="1" applyBorder="1" applyAlignment="1" applyProtection="1" quotePrefix="1">
      <alignment horizontal="center"/>
      <protection hidden="1"/>
    </xf>
    <xf numFmtId="0" fontId="14" fillId="53" borderId="37" xfId="91" applyFont="1" applyFill="1" applyBorder="1" applyAlignment="1" applyProtection="1" quotePrefix="1">
      <alignment horizontal="center"/>
      <protection hidden="1"/>
    </xf>
    <xf numFmtId="0" fontId="14" fillId="53" borderId="38" xfId="91" applyFont="1" applyFill="1" applyBorder="1" applyAlignment="1" applyProtection="1" quotePrefix="1">
      <alignment horizontal="center"/>
      <protection hidden="1"/>
    </xf>
    <xf numFmtId="0" fontId="4" fillId="0" borderId="24" xfId="91" applyFont="1" applyFill="1" applyBorder="1" applyAlignment="1" applyProtection="1">
      <alignment horizontal="center" vertical="center"/>
      <protection hidden="1"/>
    </xf>
    <xf numFmtId="0" fontId="4" fillId="0" borderId="0" xfId="91" applyFont="1" applyFill="1" applyBorder="1" applyAlignment="1" applyProtection="1">
      <alignment horizontal="center" vertical="center"/>
      <protection hidden="1"/>
    </xf>
    <xf numFmtId="0" fontId="4" fillId="0" borderId="21" xfId="91" applyFont="1" applyFill="1" applyBorder="1" applyAlignment="1" applyProtection="1">
      <alignment horizontal="center"/>
      <protection hidden="1"/>
    </xf>
    <xf numFmtId="0" fontId="4" fillId="0" borderId="22" xfId="91" applyFont="1" applyFill="1" applyBorder="1" applyAlignment="1" applyProtection="1">
      <alignment horizontal="center"/>
      <protection hidden="1"/>
    </xf>
    <xf numFmtId="0" fontId="13" fillId="0" borderId="26" xfId="91" applyFont="1" applyFill="1" applyBorder="1" applyAlignment="1" applyProtection="1">
      <alignment horizontal="right" vertical="center"/>
      <protection hidden="1"/>
    </xf>
    <xf numFmtId="176" fontId="13" fillId="53" borderId="53" xfId="91" applyNumberFormat="1" applyFont="1" applyFill="1" applyBorder="1" applyAlignment="1" applyProtection="1">
      <alignment horizontal="center" vertical="center"/>
      <protection hidden="1"/>
    </xf>
    <xf numFmtId="0" fontId="13" fillId="53" borderId="0" xfId="91" applyFont="1" applyFill="1" applyBorder="1" applyAlignment="1" applyProtection="1">
      <alignment horizontal="center" vertical="center"/>
      <protection hidden="1"/>
    </xf>
    <xf numFmtId="0" fontId="13" fillId="53" borderId="17" xfId="91" applyFont="1" applyFill="1" applyBorder="1" applyAlignment="1" applyProtection="1">
      <alignment horizontal="center" vertical="center"/>
      <protection hidden="1"/>
    </xf>
    <xf numFmtId="0" fontId="14" fillId="53" borderId="53" xfId="91" applyFont="1" applyFill="1" applyBorder="1" applyAlignment="1" applyProtection="1">
      <alignment horizontal="center"/>
      <protection hidden="1"/>
    </xf>
    <xf numFmtId="0" fontId="14" fillId="53" borderId="0" xfId="91" applyFont="1" applyFill="1" applyBorder="1" applyAlignment="1" applyProtection="1">
      <alignment horizontal="center"/>
      <protection hidden="1"/>
    </xf>
    <xf numFmtId="0" fontId="14" fillId="53" borderId="17" xfId="91" applyFont="1" applyFill="1" applyBorder="1" applyAlignment="1" applyProtection="1">
      <alignment horizontal="center"/>
      <protection hidden="1"/>
    </xf>
    <xf numFmtId="3" fontId="13" fillId="53" borderId="53" xfId="91" applyNumberFormat="1" applyFont="1" applyFill="1" applyBorder="1" applyAlignment="1" applyProtection="1" quotePrefix="1">
      <alignment horizontal="center"/>
      <protection hidden="1"/>
    </xf>
    <xf numFmtId="3" fontId="13" fillId="53" borderId="0" xfId="91" applyNumberFormat="1" applyFont="1" applyFill="1" applyBorder="1" applyAlignment="1" applyProtection="1" quotePrefix="1">
      <alignment horizontal="center"/>
      <protection hidden="1"/>
    </xf>
    <xf numFmtId="3" fontId="13" fillId="53" borderId="17" xfId="91" applyNumberFormat="1" applyFont="1" applyFill="1" applyBorder="1" applyAlignment="1" applyProtection="1" quotePrefix="1">
      <alignment horizontal="center"/>
      <protection hidden="1"/>
    </xf>
    <xf numFmtId="0" fontId="14" fillId="53" borderId="35" xfId="91" applyFont="1" applyFill="1" applyBorder="1" applyAlignment="1" applyProtection="1">
      <alignment horizontal="center"/>
      <protection hidden="1"/>
    </xf>
    <xf numFmtId="0" fontId="13" fillId="53" borderId="0" xfId="91" applyFont="1" applyFill="1" applyBorder="1" applyAlignment="1" applyProtection="1" quotePrefix="1">
      <alignment horizontal="center"/>
      <protection hidden="1"/>
    </xf>
    <xf numFmtId="0" fontId="13" fillId="53" borderId="35" xfId="91" applyFont="1" applyFill="1" applyBorder="1" applyAlignment="1" applyProtection="1" quotePrefix="1">
      <alignment horizontal="center"/>
      <protection hidden="1"/>
    </xf>
    <xf numFmtId="0" fontId="13" fillId="53" borderId="21" xfId="91" applyFont="1" applyFill="1" applyBorder="1" applyAlignment="1" applyProtection="1">
      <alignment horizontal="left" shrinkToFit="1"/>
      <protection hidden="1"/>
    </xf>
    <xf numFmtId="0" fontId="13" fillId="53" borderId="22" xfId="91" applyFont="1" applyFill="1" applyBorder="1" applyAlignment="1" applyProtection="1">
      <alignment horizontal="left" shrinkToFit="1"/>
      <protection hidden="1"/>
    </xf>
    <xf numFmtId="0" fontId="13" fillId="53" borderId="33" xfId="91" applyFont="1" applyFill="1" applyBorder="1" applyAlignment="1" applyProtection="1">
      <alignment horizontal="left" shrinkToFit="1"/>
      <protection hidden="1"/>
    </xf>
    <xf numFmtId="0" fontId="14" fillId="0" borderId="35" xfId="91" applyFont="1" applyFill="1" applyBorder="1" applyAlignment="1" applyProtection="1">
      <alignment horizontal="center"/>
      <protection hidden="1"/>
    </xf>
    <xf numFmtId="176" fontId="13" fillId="53" borderId="53" xfId="91" applyNumberFormat="1" applyFont="1" applyFill="1" applyBorder="1" applyAlignment="1" applyProtection="1" quotePrefix="1">
      <alignment horizontal="center" vertical="center"/>
      <protection hidden="1"/>
    </xf>
    <xf numFmtId="176" fontId="13" fillId="53" borderId="0" xfId="91" applyNumberFormat="1" applyFont="1" applyFill="1" applyBorder="1" applyAlignment="1" applyProtection="1" quotePrefix="1">
      <alignment horizontal="center" vertical="center"/>
      <protection hidden="1"/>
    </xf>
    <xf numFmtId="176" fontId="13" fillId="53" borderId="35" xfId="91" applyNumberFormat="1" applyFont="1" applyFill="1" applyBorder="1" applyAlignment="1" applyProtection="1" quotePrefix="1">
      <alignment horizontal="center" vertical="center"/>
      <protection hidden="1"/>
    </xf>
    <xf numFmtId="4" fontId="13" fillId="53" borderId="24" xfId="91" applyNumberFormat="1" applyFont="1" applyFill="1" applyBorder="1" applyAlignment="1" applyProtection="1">
      <alignment horizontal="right" vertical="center"/>
      <protection hidden="1"/>
    </xf>
    <xf numFmtId="4" fontId="13" fillId="53" borderId="17" xfId="91" applyNumberFormat="1" applyFont="1" applyFill="1" applyBorder="1" applyAlignment="1" applyProtection="1">
      <alignment horizontal="right" vertical="center"/>
      <protection hidden="1"/>
    </xf>
    <xf numFmtId="4" fontId="13" fillId="53" borderId="25" xfId="91" applyNumberFormat="1" applyFont="1" applyFill="1" applyBorder="1" applyAlignment="1" applyProtection="1">
      <alignment horizontal="right" vertical="center"/>
      <protection hidden="1"/>
    </xf>
    <xf numFmtId="4" fontId="13" fillId="53" borderId="27" xfId="91" applyNumberFormat="1" applyFont="1" applyFill="1" applyBorder="1" applyAlignment="1" applyProtection="1">
      <alignment horizontal="right" vertical="center"/>
      <protection hidden="1"/>
    </xf>
    <xf numFmtId="0" fontId="13" fillId="0" borderId="31" xfId="91" applyFont="1" applyFill="1" applyBorder="1" applyAlignment="1" applyProtection="1">
      <alignment horizontal="center" vertical="center"/>
      <protection hidden="1"/>
    </xf>
    <xf numFmtId="0" fontId="13" fillId="0" borderId="23" xfId="91" applyFont="1" applyFill="1" applyBorder="1" applyAlignment="1" applyProtection="1">
      <alignment horizontal="center" vertical="center"/>
      <protection hidden="1"/>
    </xf>
    <xf numFmtId="174" fontId="13" fillId="0" borderId="42" xfId="91" applyNumberFormat="1" applyFont="1" applyFill="1" applyBorder="1" applyAlignment="1" applyProtection="1">
      <alignment horizontal="center" shrinkToFit="1"/>
      <protection hidden="1"/>
    </xf>
    <xf numFmtId="174" fontId="13" fillId="0" borderId="81" xfId="91" applyNumberFormat="1" applyFont="1" applyFill="1" applyBorder="1" applyAlignment="1" applyProtection="1">
      <alignment horizontal="center" shrinkToFit="1"/>
      <protection hidden="1"/>
    </xf>
    <xf numFmtId="174" fontId="13" fillId="0" borderId="67" xfId="91" applyNumberFormat="1" applyFont="1" applyFill="1" applyBorder="1" applyAlignment="1" applyProtection="1">
      <alignment horizontal="center" shrinkToFit="1"/>
      <protection hidden="1"/>
    </xf>
    <xf numFmtId="4" fontId="20" fillId="53" borderId="24" xfId="84" applyNumberFormat="1" applyFont="1" applyFill="1" applyBorder="1" applyAlignment="1" applyProtection="1">
      <alignment horizontal="right" vertical="center"/>
      <protection hidden="1"/>
    </xf>
    <xf numFmtId="4" fontId="20" fillId="53" borderId="0" xfId="84" applyNumberFormat="1" applyFont="1" applyFill="1" applyBorder="1" applyAlignment="1" applyProtection="1">
      <alignment horizontal="right" vertical="center"/>
      <protection hidden="1"/>
    </xf>
    <xf numFmtId="4" fontId="20" fillId="53" borderId="17" xfId="84" applyNumberFormat="1" applyFont="1" applyFill="1" applyBorder="1" applyAlignment="1" applyProtection="1">
      <alignment horizontal="right" vertical="center"/>
      <protection hidden="1"/>
    </xf>
    <xf numFmtId="4" fontId="20" fillId="53" borderId="25" xfId="84" applyNumberFormat="1" applyFont="1" applyFill="1" applyBorder="1" applyAlignment="1" applyProtection="1">
      <alignment horizontal="right" vertical="center"/>
      <protection hidden="1"/>
    </xf>
    <xf numFmtId="4" fontId="20" fillId="53" borderId="26" xfId="84" applyNumberFormat="1" applyFont="1" applyFill="1" applyBorder="1" applyAlignment="1" applyProtection="1">
      <alignment horizontal="right" vertical="center"/>
      <protection hidden="1"/>
    </xf>
    <xf numFmtId="4" fontId="20" fillId="53" borderId="27" xfId="84" applyNumberFormat="1" applyFont="1" applyFill="1" applyBorder="1" applyAlignment="1" applyProtection="1">
      <alignment horizontal="right" vertical="center"/>
      <protection hidden="1"/>
    </xf>
    <xf numFmtId="0" fontId="11" fillId="0" borderId="23" xfId="91" applyFont="1" applyFill="1" applyBorder="1" applyAlignment="1" applyProtection="1">
      <alignment horizontal="center" vertical="center"/>
      <protection hidden="1"/>
    </xf>
    <xf numFmtId="0" fontId="11" fillId="0" borderId="56" xfId="91" applyFont="1" applyFill="1" applyBorder="1" applyAlignment="1" applyProtection="1">
      <alignment horizontal="center" vertical="center"/>
      <protection hidden="1"/>
    </xf>
    <xf numFmtId="0" fontId="14" fillId="0" borderId="0" xfId="91" applyFont="1" applyFill="1" applyBorder="1" applyAlignment="1" applyProtection="1">
      <alignment horizontal="center" vertical="center" shrinkToFit="1"/>
      <protection hidden="1"/>
    </xf>
    <xf numFmtId="0" fontId="14" fillId="0" borderId="21" xfId="91" applyFont="1" applyFill="1" applyBorder="1" applyAlignment="1" applyProtection="1">
      <alignment horizontal="center" vertical="center" wrapText="1"/>
      <protection hidden="1"/>
    </xf>
    <xf numFmtId="0" fontId="14" fillId="0" borderId="22" xfId="91" applyFont="1" applyFill="1" applyBorder="1" applyAlignment="1" applyProtection="1">
      <alignment horizontal="center" vertical="center" wrapText="1"/>
      <protection hidden="1"/>
    </xf>
    <xf numFmtId="0" fontId="14" fillId="0" borderId="25" xfId="91" applyFont="1" applyFill="1" applyBorder="1" applyAlignment="1" applyProtection="1">
      <alignment horizontal="center" vertical="center" wrapText="1"/>
      <protection hidden="1"/>
    </xf>
    <xf numFmtId="0" fontId="14" fillId="0" borderId="26" xfId="91" applyFont="1" applyFill="1" applyBorder="1" applyAlignment="1" applyProtection="1">
      <alignment horizontal="center" vertical="center" wrapText="1"/>
      <protection hidden="1"/>
    </xf>
    <xf numFmtId="0" fontId="14" fillId="0" borderId="82" xfId="91" applyFont="1" applyFill="1" applyBorder="1" applyAlignment="1" applyProtection="1">
      <alignment horizontal="center" vertical="center"/>
      <protection hidden="1"/>
    </xf>
    <xf numFmtId="0" fontId="14" fillId="0" borderId="41" xfId="91" applyFont="1" applyFill="1" applyBorder="1" applyAlignment="1" applyProtection="1">
      <alignment horizontal="center" vertical="center"/>
      <protection hidden="1"/>
    </xf>
    <xf numFmtId="4" fontId="13" fillId="0" borderId="31" xfId="91" applyNumberFormat="1" applyFont="1" applyFill="1" applyBorder="1" applyAlignment="1" applyProtection="1">
      <alignment horizontal="right" vertical="center"/>
      <protection hidden="1"/>
    </xf>
    <xf numFmtId="4" fontId="13" fillId="0" borderId="56" xfId="91" applyNumberFormat="1" applyFont="1" applyFill="1" applyBorder="1" applyAlignment="1" applyProtection="1">
      <alignment horizontal="right" vertical="center"/>
      <protection hidden="1"/>
    </xf>
    <xf numFmtId="4" fontId="13" fillId="53" borderId="48" xfId="91" applyNumberFormat="1" applyFont="1" applyFill="1" applyBorder="1" applyAlignment="1" applyProtection="1">
      <alignment horizontal="right"/>
      <protection hidden="1"/>
    </xf>
    <xf numFmtId="0" fontId="4" fillId="0" borderId="83" xfId="91" applyFont="1" applyFill="1" applyBorder="1" applyAlignment="1" applyProtection="1">
      <alignment horizontal="center" vertical="center" wrapText="1"/>
      <protection hidden="1"/>
    </xf>
    <xf numFmtId="0" fontId="4" fillId="0" borderId="84" xfId="91" applyFont="1" applyFill="1" applyBorder="1" applyAlignment="1" applyProtection="1" quotePrefix="1">
      <alignment horizontal="center" vertical="center" wrapText="1"/>
      <protection hidden="1"/>
    </xf>
    <xf numFmtId="0" fontId="4" fillId="0" borderId="67" xfId="91" applyFont="1" applyFill="1" applyBorder="1" applyAlignment="1" applyProtection="1" quotePrefix="1">
      <alignment horizontal="center" vertical="center" wrapText="1"/>
      <protection hidden="1"/>
    </xf>
    <xf numFmtId="0" fontId="4" fillId="0" borderId="20" xfId="91" applyFont="1" applyFill="1" applyBorder="1" applyAlignment="1" applyProtection="1" quotePrefix="1">
      <alignment horizontal="center" vertical="center" wrapText="1"/>
      <protection hidden="1"/>
    </xf>
    <xf numFmtId="0" fontId="13" fillId="0" borderId="42" xfId="91" applyFont="1" applyFill="1" applyBorder="1" applyAlignment="1" applyProtection="1">
      <alignment horizontal="center" vertical="center" shrinkToFit="1"/>
      <protection hidden="1"/>
    </xf>
    <xf numFmtId="0" fontId="13" fillId="0" borderId="81" xfId="91" applyFont="1" applyFill="1" applyBorder="1" applyAlignment="1" applyProtection="1">
      <alignment horizontal="center" vertical="center" shrinkToFit="1"/>
      <protection hidden="1"/>
    </xf>
    <xf numFmtId="0" fontId="13" fillId="0" borderId="67" xfId="91" applyFont="1" applyFill="1" applyBorder="1" applyAlignment="1" applyProtection="1">
      <alignment horizontal="center" vertical="center" shrinkToFit="1"/>
      <protection hidden="1"/>
    </xf>
    <xf numFmtId="0" fontId="4" fillId="0" borderId="54" xfId="91" applyFont="1" applyFill="1" applyBorder="1" applyAlignment="1" applyProtection="1">
      <alignment horizontal="center"/>
      <protection hidden="1"/>
    </xf>
    <xf numFmtId="0" fontId="14" fillId="0" borderId="85" xfId="91" applyFont="1" applyFill="1" applyBorder="1" applyAlignment="1" applyProtection="1">
      <alignment horizontal="center" vertical="center"/>
      <protection hidden="1"/>
    </xf>
    <xf numFmtId="0" fontId="14" fillId="0" borderId="58" xfId="91" applyFont="1" applyFill="1" applyBorder="1" applyAlignment="1" applyProtection="1">
      <alignment horizontal="center" vertical="center"/>
      <protection hidden="1"/>
    </xf>
    <xf numFmtId="0" fontId="14" fillId="53" borderId="21" xfId="91" applyFont="1" applyFill="1" applyBorder="1" applyAlignment="1" applyProtection="1">
      <alignment horizontal="center" vertical="center" shrinkToFit="1"/>
      <protection hidden="1"/>
    </xf>
    <xf numFmtId="0" fontId="14" fillId="53" borderId="22" xfId="91" applyFont="1" applyFill="1" applyBorder="1" applyAlignment="1" applyProtection="1">
      <alignment horizontal="center" vertical="center" shrinkToFit="1"/>
      <protection hidden="1"/>
    </xf>
    <xf numFmtId="0" fontId="14" fillId="53" borderId="33" xfId="91" applyFont="1" applyFill="1" applyBorder="1" applyAlignment="1" applyProtection="1">
      <alignment horizontal="center" vertical="center" shrinkToFit="1"/>
      <protection hidden="1"/>
    </xf>
    <xf numFmtId="0" fontId="14" fillId="53" borderId="25" xfId="91" applyFont="1" applyFill="1" applyBorder="1" applyAlignment="1" applyProtection="1">
      <alignment horizontal="center" vertical="center" shrinkToFit="1"/>
      <protection hidden="1"/>
    </xf>
    <xf numFmtId="0" fontId="14" fillId="53" borderId="26" xfId="91" applyFont="1" applyFill="1" applyBorder="1" applyAlignment="1" applyProtection="1">
      <alignment horizontal="center" vertical="center" shrinkToFit="1"/>
      <protection hidden="1"/>
    </xf>
    <xf numFmtId="0" fontId="14" fillId="53" borderId="27" xfId="91" applyFont="1" applyFill="1" applyBorder="1" applyAlignment="1" applyProtection="1">
      <alignment horizontal="center" vertical="center" shrinkToFit="1"/>
      <protection hidden="1"/>
    </xf>
    <xf numFmtId="0" fontId="13" fillId="0" borderId="21" xfId="91" applyFont="1" applyFill="1" applyBorder="1" applyAlignment="1" applyProtection="1">
      <alignment horizontal="center" vertical="center"/>
      <protection hidden="1"/>
    </xf>
    <xf numFmtId="0" fontId="13" fillId="0" borderId="22" xfId="91" applyFont="1" applyFill="1" applyBorder="1" applyAlignment="1" applyProtection="1">
      <alignment horizontal="center" vertical="center"/>
      <protection hidden="1"/>
    </xf>
    <xf numFmtId="0" fontId="13" fillId="0" borderId="0" xfId="91" applyFont="1" applyFill="1" applyBorder="1" applyAlignment="1" applyProtection="1">
      <alignment horizontal="center" vertical="center"/>
      <protection hidden="1"/>
    </xf>
    <xf numFmtId="0" fontId="13" fillId="0" borderId="17" xfId="91" applyFont="1" applyFill="1" applyBorder="1" applyAlignment="1" applyProtection="1">
      <alignment horizontal="center" vertical="center"/>
      <protection hidden="1"/>
    </xf>
    <xf numFmtId="0" fontId="4" fillId="0" borderId="25" xfId="91" applyFont="1" applyFill="1" applyBorder="1" applyAlignment="1" applyProtection="1">
      <alignment horizontal="center" vertical="center"/>
      <protection hidden="1"/>
    </xf>
    <xf numFmtId="0" fontId="4" fillId="0" borderId="27" xfId="91" applyFont="1" applyFill="1" applyBorder="1" applyAlignment="1" applyProtection="1">
      <alignment horizontal="center" vertical="center"/>
      <protection hidden="1"/>
    </xf>
    <xf numFmtId="0" fontId="14" fillId="0" borderId="14" xfId="91" applyFont="1" applyFill="1" applyBorder="1" applyAlignment="1" applyProtection="1">
      <alignment horizontal="center" vertical="center"/>
      <protection hidden="1"/>
    </xf>
    <xf numFmtId="0" fontId="14" fillId="0" borderId="78" xfId="91" applyFont="1" applyFill="1" applyBorder="1" applyAlignment="1" applyProtection="1">
      <alignment horizontal="center" vertical="center"/>
      <protection hidden="1"/>
    </xf>
    <xf numFmtId="0" fontId="13" fillId="0" borderId="31" xfId="91" applyFont="1" applyFill="1" applyBorder="1" applyAlignment="1" applyProtection="1">
      <alignment horizontal="right" vertical="center"/>
      <protection hidden="1"/>
    </xf>
    <xf numFmtId="0" fontId="13" fillId="0" borderId="23" xfId="91" applyFont="1" applyFill="1" applyBorder="1" applyAlignment="1" applyProtection="1">
      <alignment horizontal="right" vertical="center"/>
      <protection hidden="1"/>
    </xf>
    <xf numFmtId="0" fontId="13" fillId="0" borderId="56" xfId="91" applyFont="1" applyFill="1" applyBorder="1" applyAlignment="1" applyProtection="1">
      <alignment horizontal="right" vertical="center"/>
      <protection hidden="1"/>
    </xf>
    <xf numFmtId="0" fontId="13" fillId="0" borderId="25" xfId="91" applyFont="1" applyFill="1" applyBorder="1" applyAlignment="1" applyProtection="1">
      <alignment horizontal="right" vertical="center"/>
      <protection hidden="1"/>
    </xf>
    <xf numFmtId="0" fontId="13" fillId="0" borderId="27" xfId="91" applyFont="1" applyFill="1" applyBorder="1" applyAlignment="1" applyProtection="1">
      <alignment horizontal="right" vertical="center"/>
      <protection hidden="1"/>
    </xf>
    <xf numFmtId="0" fontId="14" fillId="0" borderId="26" xfId="91" applyFont="1" applyFill="1" applyBorder="1" applyAlignment="1" applyProtection="1">
      <alignment horizontal="center" vertical="center" shrinkToFit="1"/>
      <protection hidden="1"/>
    </xf>
    <xf numFmtId="0" fontId="14" fillId="0" borderId="31" xfId="91" applyFont="1" applyFill="1" applyBorder="1" applyAlignment="1" applyProtection="1">
      <alignment horizontal="center" vertical="center" wrapText="1"/>
      <protection hidden="1"/>
    </xf>
    <xf numFmtId="0" fontId="14" fillId="0" borderId="23" xfId="91" applyFont="1" applyFill="1" applyBorder="1" applyAlignment="1" applyProtection="1">
      <alignment horizontal="center" vertical="center" wrapText="1"/>
      <protection hidden="1"/>
    </xf>
    <xf numFmtId="0" fontId="14" fillId="0" borderId="56" xfId="91" applyFont="1" applyFill="1" applyBorder="1" applyAlignment="1" applyProtection="1">
      <alignment horizontal="center" vertical="center" wrapText="1"/>
      <protection hidden="1"/>
    </xf>
    <xf numFmtId="0" fontId="14" fillId="0" borderId="25" xfId="91" applyFont="1" applyFill="1" applyBorder="1" applyAlignment="1" applyProtection="1" quotePrefix="1">
      <alignment horizontal="center" vertical="center"/>
      <protection hidden="1"/>
    </xf>
    <xf numFmtId="0" fontId="14" fillId="0" borderId="26" xfId="91" applyFont="1" applyFill="1" applyBorder="1" applyAlignment="1" applyProtection="1" quotePrefix="1">
      <alignment horizontal="center" vertical="center"/>
      <protection hidden="1"/>
    </xf>
    <xf numFmtId="0" fontId="14" fillId="0" borderId="44" xfId="91" applyFont="1" applyFill="1" applyBorder="1" applyAlignment="1" applyProtection="1">
      <alignment horizontal="center" vertical="center" wrapText="1"/>
      <protection hidden="1"/>
    </xf>
    <xf numFmtId="0" fontId="14" fillId="0" borderId="50" xfId="91" applyFont="1" applyFill="1" applyBorder="1" applyAlignment="1" applyProtection="1">
      <alignment horizontal="center" vertical="center" wrapText="1"/>
      <protection hidden="1"/>
    </xf>
  </cellXfs>
  <cellStyles count="9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ccent1" xfId="33"/>
    <cellStyle name="Accent2" xfId="34"/>
    <cellStyle name="Accent3" xfId="35"/>
    <cellStyle name="Accent4" xfId="36"/>
    <cellStyle name="Accent5" xfId="37"/>
    <cellStyle name="Accent6" xfId="38"/>
    <cellStyle name="Açıklama Metni" xfId="39"/>
    <cellStyle name="Ana Başlık" xfId="40"/>
    <cellStyle name="Bad" xfId="41"/>
    <cellStyle name="Bağlı Hücre" xfId="42"/>
    <cellStyle name="Başlık 1" xfId="43"/>
    <cellStyle name="Başlık 2" xfId="44"/>
    <cellStyle name="Başlık 3" xfId="45"/>
    <cellStyle name="Başlık 4" xfId="46"/>
    <cellStyle name="Comma [0]" xfId="47"/>
    <cellStyle name="Calculation" xfId="48"/>
    <cellStyle name="Check Cell" xfId="49"/>
    <cellStyle name="Çıkış" xfId="50"/>
    <cellStyle name="Euro" xfId="51"/>
    <cellStyle name="Euro 2" xfId="52"/>
    <cellStyle name="Giriş" xfId="53"/>
    <cellStyle name="Good" xfId="54"/>
    <cellStyle name="Hesaplama" xfId="55"/>
    <cellStyle name="İşaretli Hücre" xfId="56"/>
    <cellStyle name="İyi" xfId="57"/>
    <cellStyle name="Followed Hyperlink" xfId="58"/>
    <cellStyle name="Hyperlink" xfId="59"/>
    <cellStyle name="Köprü 2" xfId="60"/>
    <cellStyle name="Köprü 3" xfId="61"/>
    <cellStyle name="Kötü" xfId="62"/>
    <cellStyle name="Neutral" xfId="63"/>
    <cellStyle name="Normal 10" xfId="64"/>
    <cellStyle name="Normal 11" xfId="65"/>
    <cellStyle name="Normal 12" xfId="66"/>
    <cellStyle name="Normal 2" xfId="67"/>
    <cellStyle name="Normal 2 2" xfId="68"/>
    <cellStyle name="Normal 2 3" xfId="69"/>
    <cellStyle name="Normal 2_Kitap2" xfId="70"/>
    <cellStyle name="Normal 3" xfId="71"/>
    <cellStyle name="Normal 4" xfId="72"/>
    <cellStyle name="Normal 5" xfId="73"/>
    <cellStyle name="Normal 6" xfId="74"/>
    <cellStyle name="Normal 7" xfId="75"/>
    <cellStyle name="Normal 8" xfId="76"/>
    <cellStyle name="Normal 9" xfId="77"/>
    <cellStyle name="Normal 9 2" xfId="78"/>
    <cellStyle name="Normal 9_PERSONEL İŞLERİ 2008" xfId="79"/>
    <cellStyle name="Normal_BANKA LİSTESİ YENİ" xfId="80"/>
    <cellStyle name="Normal_BİLGİLER2004" xfId="81"/>
    <cellStyle name="Normal_ÇEŞİTLİÖDEMELERBRD" xfId="82"/>
    <cellStyle name="Normal_EK ÖDEME ESKİ VE YENİ2" xfId="83"/>
    <cellStyle name="Normal_GKBMY  Ekleri (1-25)" xfId="84"/>
    <cellStyle name="Normal_Gündelik" xfId="85"/>
    <cellStyle name="Normal_MENÜYENİ" xfId="86"/>
    <cellStyle name="Normal_MYHBY ekleri seçilmiş" xfId="87"/>
    <cellStyle name="Normal_Personel" xfId="88"/>
    <cellStyle name="Normal_Rehabilitasyon_Odeme" xfId="89"/>
    <cellStyle name="Normal_Sayfa1" xfId="90"/>
    <cellStyle name="Normal_TMVE_SIF" xfId="91"/>
    <cellStyle name="Normal_YOLLUKV4" xfId="92"/>
    <cellStyle name="Not" xfId="93"/>
    <cellStyle name="Nötr" xfId="94"/>
    <cellStyle name="Currency" xfId="95"/>
    <cellStyle name="Currency [0]" xfId="96"/>
    <cellStyle name="Stil 1" xfId="97"/>
    <cellStyle name="Stil 2" xfId="98"/>
    <cellStyle name="Toplam" xfId="99"/>
    <cellStyle name="Uyarı Metni" xfId="100"/>
    <cellStyle name="Comma" xfId="101"/>
    <cellStyle name="Virgül [0]_BİLGİLER boş" xfId="102"/>
    <cellStyle name="Vurgu1" xfId="103"/>
    <cellStyle name="Vurgu2" xfId="104"/>
    <cellStyle name="Vurgu3" xfId="105"/>
    <cellStyle name="Vurgu4" xfId="106"/>
    <cellStyle name="Vurgu5" xfId="107"/>
    <cellStyle name="Vurgu6" xfId="108"/>
    <cellStyle name="Percent" xfId="109"/>
    <cellStyle name="Yüzde 2" xfId="110"/>
  </cellStyles>
  <dxfs count="8">
    <dxf>
      <font>
        <color indexed="10"/>
      </font>
      <fill>
        <patternFill>
          <bgColor indexed="13"/>
        </patternFill>
      </fill>
    </dxf>
    <dxf>
      <fill>
        <patternFill>
          <fgColor indexed="40"/>
          <bgColor indexed="40"/>
        </patternFill>
      </fill>
    </dxf>
    <dxf>
      <font>
        <color indexed="10"/>
      </font>
      <fill>
        <patternFill>
          <bgColor indexed="13"/>
        </patternFill>
      </fill>
    </dxf>
    <dxf>
      <fill>
        <patternFill>
          <fgColor indexed="40"/>
          <bgColor indexed="40"/>
        </patternFill>
      </fill>
    </dxf>
    <dxf>
      <fill>
        <patternFill>
          <fgColor indexed="40"/>
          <bgColor indexed="13"/>
        </patternFill>
      </fill>
    </dxf>
    <dxf>
      <fill>
        <patternFill>
          <bgColor theme="9"/>
        </patternFill>
      </fill>
    </dxf>
    <dxf>
      <font>
        <b/>
        <i val="0"/>
      </font>
      <fill>
        <patternFill>
          <bgColor rgb="FF00B0F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bmp" /><Relationship Id="rId4" Type="http://schemas.openxmlformats.org/officeDocument/2006/relationships/image" Target="../media/image8.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76200</xdr:rowOff>
    </xdr:from>
    <xdr:to>
      <xdr:col>3</xdr:col>
      <xdr:colOff>238125</xdr:colOff>
      <xdr:row>11</xdr:row>
      <xdr:rowOff>19050</xdr:rowOff>
    </xdr:to>
    <xdr:sp macro="[0]!MENÜ">
      <xdr:nvSpPr>
        <xdr:cNvPr id="1" name="Texte 7"/>
        <xdr:cNvSpPr>
          <a:spLocks/>
        </xdr:cNvSpPr>
      </xdr:nvSpPr>
      <xdr:spPr>
        <a:xfrm>
          <a:off x="3495675" y="1743075"/>
          <a:ext cx="1209675" cy="285750"/>
        </a:xfrm>
        <a:prstGeom prst="roundRect">
          <a:avLst/>
        </a:prstGeom>
        <a:solidFill>
          <a:srgbClr val="339933"/>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26</xdr:row>
      <xdr:rowOff>95250</xdr:rowOff>
    </xdr:from>
    <xdr:ext cx="4010025" cy="590550"/>
    <xdr:sp>
      <xdr:nvSpPr>
        <xdr:cNvPr id="1" name="Dikdörtgen 1"/>
        <xdr:cNvSpPr>
          <a:spLocks/>
        </xdr:cNvSpPr>
      </xdr:nvSpPr>
      <xdr:spPr>
        <a:xfrm>
          <a:off x="1238250" y="4733925"/>
          <a:ext cx="4010025" cy="590550"/>
        </a:xfrm>
        <a:prstGeom prst="rect">
          <a:avLst/>
        </a:prstGeom>
        <a:noFill/>
        <a:ln w="9525" cmpd="sng">
          <a:noFill/>
        </a:ln>
      </xdr:spPr>
      <xdr:txBody>
        <a:bodyPr vertOverflow="clip" wrap="square"/>
        <a:p>
          <a:pPr algn="ctr">
            <a:defRPr/>
          </a:pPr>
          <a:r>
            <a:rPr lang="en-US" cap="none" sz="3200" b="1" i="0" u="none" baseline="0"/>
            <a:t>HYS İÇİN </a:t>
          </a:r>
          <a:r>
            <a:rPr lang="en-US" cap="none" sz="3200" b="1" i="0" u="none" baseline="0"/>
            <a:t>ÖRNEKTİR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8</xdr:col>
      <xdr:colOff>581025</xdr:colOff>
      <xdr:row>64</xdr:row>
      <xdr:rowOff>47625</xdr:rowOff>
    </xdr:to>
    <xdr:sp>
      <xdr:nvSpPr>
        <xdr:cNvPr id="1" name="2 Metin kutusu"/>
        <xdr:cNvSpPr txBox="1">
          <a:spLocks noChangeArrowheads="1"/>
        </xdr:cNvSpPr>
      </xdr:nvSpPr>
      <xdr:spPr>
        <a:xfrm>
          <a:off x="0" y="9525"/>
          <a:ext cx="5457825" cy="11572875"/>
        </a:xfrm>
        <a:prstGeom prst="rect">
          <a:avLst/>
        </a:prstGeom>
        <a:solidFill>
          <a:srgbClr val="FFC000"/>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B-Seyyar Görev Tazminatı: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6245 Sayılı Harcırah Kanunu;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Tarifler başlıklı 3 üncü maddesinde;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 Memuriyet mahalli:</a:t>
          </a:r>
          <a:r>
            <a:rPr lang="en-US" cap="none" sz="1100" b="0" i="0" u="none" baseline="0">
              <a:solidFill>
                <a:srgbClr val="000000"/>
              </a:solidFill>
              <a:latin typeface="Calibri"/>
              <a:ea typeface="Calibri"/>
              <a:cs typeface="Calibri"/>
            </a:rPr>
            <a:t> Memur ve hizmetlinin asıl görevli olduğu veya ikametgahının bulunduğu şehir ve kasabaların belediye sınırları içinde bulunan mahaller ile bu mahallerin dışında kalmakla birlikte yerleşim özellikleri bakımından bu şehir ve kasabaların devamı niteliğinde bulunup belediye hizmetlerinin götürüldüğü veya kurumlarınca sağlanan taşıt araçları ile gidilip gelinebilen yerleri;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Muvakkat vazife harcırahı (Yol masrafı ve yevmiye) başlıklı 14 üncü maddesinde;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Aşağıda gösterilen memur ve hizmetlilere muvakkat vazife harcırahı olarak </a:t>
          </a:r>
          <a:r>
            <a:rPr lang="en-US" cap="none" sz="1100" b="1" i="0" u="none" baseline="0">
              <a:solidFill>
                <a:srgbClr val="000000"/>
              </a:solidFill>
              <a:latin typeface="Calibri"/>
              <a:ea typeface="Calibri"/>
              <a:cs typeface="Calibri"/>
            </a:rPr>
            <a:t>yol masrafı ile yevmiye verilir</a:t>
          </a:r>
          <a:r>
            <a:rPr lang="en-US" cap="none" sz="1100" b="0" i="0" u="none" baseline="0">
              <a:solidFill>
                <a:srgbClr val="000000"/>
              </a:solidFill>
              <a:latin typeface="Calibri"/>
              <a:ea typeface="Calibri"/>
              <a:cs typeface="Calibri"/>
            </a:rPr>
            <a:t> ve hamal (Cins ve adedi beyannamede gösterilmek suretiyle) bagaj ve ikametgah veya vazife mahalli ile istasyon, iskele veya durak arasındaki nakil vasıtası masrafları da ayrıca tediye olunur:
</a:t>
          </a:r>
          <a:r>
            <a:rPr lang="en-US" cap="none" sz="1100" b="0" i="0" u="none" baseline="0">
              <a:solidFill>
                <a:srgbClr val="000000"/>
              </a:solidFill>
              <a:latin typeface="Calibri"/>
              <a:ea typeface="Calibri"/>
              <a:cs typeface="Calibri"/>
            </a:rPr>
            <a:t>1. Birinci maddede yazılı kurumlara ait bir vazifenin ifası maksadıyla muvakkaten yurt içinde veya dışında başka bir yere gönderilenlere;
</a:t>
          </a:r>
          <a:r>
            <a:rPr lang="en-US" cap="none" sz="1100" b="0" i="0" u="none" baseline="0">
              <a:solidFill>
                <a:srgbClr val="000000"/>
              </a:solidFill>
              <a:latin typeface="Calibri"/>
              <a:ea typeface="Calibri"/>
              <a:cs typeface="Calibri"/>
            </a:rPr>
            <a:t>2. Yeni ve eski memuriyetlerine müteallik bir meseleden dolayı bu kanuna tabi kurumlarca açılan bir dava sebebiyle sanık veya davalı olarak (İşten el çektirilmiş olsun veya olmasın) başka bir yere gönderilenlerden lehinde netice hasıl olanlara;
</a:t>
          </a:r>
          <a:r>
            <a:rPr lang="en-US" cap="none" sz="1100" b="0" i="0" u="none" baseline="0">
              <a:solidFill>
                <a:srgbClr val="000000"/>
              </a:solidFill>
              <a:latin typeface="Calibri"/>
              <a:ea typeface="Calibri"/>
              <a:cs typeface="Calibri"/>
            </a:rPr>
            <a:t>3. Memuriyet merkezlerinin bulunduğu mahal dışındaki bir vazifeye vekaleten gönderilenlere;
</a:t>
          </a:r>
          <a:r>
            <a:rPr lang="en-US" cap="none" sz="1100" b="0" i="0" u="none" baseline="0">
              <a:solidFill>
                <a:srgbClr val="000000"/>
              </a:solidFill>
              <a:latin typeface="Calibri"/>
              <a:ea typeface="Calibri"/>
              <a:cs typeface="Calibri"/>
            </a:rPr>
            <a:t>4. Fiilen oturduğu mahalden gayrı bir yere açıktan vekaleten gönderilenlere (yalnız gidiş ve dönüşleri için);
</a:t>
          </a:r>
          <a:r>
            <a:rPr lang="en-US" cap="none" sz="1100" b="0" i="0" u="none" baseline="0">
              <a:solidFill>
                <a:srgbClr val="000000"/>
              </a:solidFill>
              <a:latin typeface="Calibri"/>
              <a:ea typeface="Calibri"/>
              <a:cs typeface="Calibri"/>
            </a:rPr>
            <a:t>5. (Değişik: 12/1/1959 - 7187/1 md.) Muvakkat kaza salahiyeti ile gönderilenlere.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6245 Sayılı Harcırah Kanununun memuriyet mahalli dışına gönderilenlerin gündeliği başlıklı 39 uncu maddesinde: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Resmi bir görevle memuriyet mahalli içinde bir yere gönderilenlere gündelik verilmez. Geçici bir görevle memuriyet mahalli dışındaki bir yere gönderilenlerden, buralarda ve yolda öğle (saat 13.00) ve akşam (saat 19.00) yemeği zamanlarından birini geçirenlere 1/3, ikisini geçirenlere 2/3 oranında ve geceyi de geçirenlere tam gündelik verilir.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6245 Sayılı Harcırah Kanununun Seyyar olarak vazife gören memur ve hizmetliler başlıklı 49 uncu maddesinde: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Asli görevleri gereği memuriyet mahalli dışında ve belirli bir görev bölgesi (Merkez veya il kuruluşuna dahil birimlerde il sınırı, bölge şeklinde çalışan birimlerde bölge sınırı) içinde fiilen gezici olarak görev yapan memur ve hizmetlilere</a:t>
          </a:r>
          <a:r>
            <a:rPr lang="en-US" cap="none" sz="1100" b="0" i="0" u="none" baseline="0">
              <a:solidFill>
                <a:srgbClr val="000000"/>
              </a:solidFill>
              <a:latin typeface="Calibri"/>
              <a:ea typeface="Calibri"/>
              <a:cs typeface="Calibri"/>
            </a:rPr>
            <a:t> gündelik ve (Aşağıda unvanları sayılanlar hariç) yol masrafı ödenmez.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(Değişik: 14/1/1988 - KHK - 311/16 md.)</a:t>
          </a:r>
          <a:r>
            <a:rPr lang="en-US" cap="none" sz="1100" b="0" i="0" u="none" baseline="0">
              <a:solidFill>
                <a:srgbClr val="000000"/>
              </a:solidFill>
              <a:latin typeface="Calibri"/>
              <a:ea typeface="Calibri"/>
              <a:cs typeface="Calibri"/>
            </a:rPr>
            <a:t> Bunlardan, Maliye ve Gümrük Bakanlığınca görev unvanları ile iş ve çalışma özellikleri uygun görülenlere; </a:t>
          </a:r>
          <a:r>
            <a:rPr lang="en-US" cap="none" sz="1100" b="0" i="1" u="none" baseline="0">
              <a:solidFill>
                <a:srgbClr val="000000"/>
              </a:solidFill>
              <a:latin typeface="Calibri"/>
              <a:ea typeface="Calibri"/>
              <a:cs typeface="Calibri"/>
            </a:rPr>
            <a:t>bu Bakanlıkça vize edilen cetvellere dayanılarak fiilen gezici görev yaptıkları günler için almakta oldukları aylık/kadro derecelerine göre müstahak oldukları yurtiçi gündeliklerinin üçte biri günlük tazminat olarak verilir.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Takip memuru, gezici sağlık memuru, ebe, orman muhafaza memuru, koruyucu, koruma memuru, posta dağıtıcısı, hat bakıcısı, tahsildar, gezici başöğretmen</a:t>
          </a:r>
          <a:r>
            <a:rPr lang="en-US" cap="none" sz="1100" b="0" i="0" u="none" baseline="0">
              <a:solidFill>
                <a:srgbClr val="000000"/>
              </a:solidFill>
              <a:latin typeface="Calibri"/>
              <a:ea typeface="Calibri"/>
              <a:cs typeface="Calibri"/>
            </a:rPr>
            <a:t> ve görev niteliklerinin bunlara benzerliği Maliye Bakanlığınca onaylanacak diğer memur ve hizmetlilerin yol masrafları mutat taşıt araçlarına fiilen ödedikleri miktarlar üzerinden karşılanır.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38 Seri Numaralı Harcırah Kanunu Genel Tebliğinin 3 üncü maddesinde;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5335 sayılı Kanunun 4 üncü maddesinin 23/7/2004 tarihinden geçerli olmak üzere yürürlüğe giren (e) bendiyle 6245 sayılı Harcırah Kanununa eklenen geçici 4 üncü maddede;
</a:t>
          </a:r>
          <a:r>
            <a:rPr lang="en-US" cap="none" sz="1100" b="0" i="1" u="none" baseline="0">
              <a:solidFill>
                <a:srgbClr val="000000"/>
              </a:solidFill>
              <a:latin typeface="Calibri"/>
              <a:ea typeface="Calibri"/>
              <a:cs typeface="Calibri"/>
            </a:rPr>
            <a:t>         “Yeni bir düzenleme yapılıncaya kadar, 10.7.2004 tarihli ve 5216 sayılı Büyükşehir Belediyesi Kanununun geçici 2 nci maddesi uyarınca büyükşehir belediye sınırlarında yapılan değişiklikler, 3 üncü maddenin (g) bendinin uygulanmasında dikkate alınmaz.”</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hükmüne yer verilmiştir.
</a:t>
          </a:r>
          <a:r>
            <a:rPr lang="en-US" cap="none" sz="1100" b="0" i="0" u="none" baseline="0">
              <a:solidFill>
                <a:srgbClr val="000000"/>
              </a:solidFill>
              <a:latin typeface="Calibri"/>
              <a:ea typeface="Calibri"/>
              <a:cs typeface="Calibri"/>
            </a:rPr>
            <a:t>          Bu hüküm gereğince, 5216 sayılı Kanunla büyükşehir belediye sınırlarında yapılan değişiklikler, yeni bir düzenleme yapılıncaya kadar, memuriyet mahallinin tanımında dikkate alınmayacak, dolayısıyla geçici 2 nci maddenin yürürlüğe girdiği 23/7/2004 tarihinden önceki uygulamaya devam edilecektir.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3- 2012/1 sayılı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Kamu Görevlileri Hakem Kurulu Kararının Seyyar görev tazminatı başlıklı 14 üncü maddesinde;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1/7/2012 tarihinden</a:t>
          </a:r>
          <a:r>
            <a:rPr lang="en-US" cap="none" sz="1100" b="0" i="0" u="none" baseline="0">
              <a:solidFill>
                <a:srgbClr val="000000"/>
              </a:solidFill>
              <a:latin typeface="Calibri"/>
              <a:ea typeface="Calibri"/>
              <a:cs typeface="Calibri"/>
            </a:rPr>
            <a:t> geçerli olmak üzere, 6245 sayılı Harcırah Kanununun 49 uncu maddesi hükümlerine göre bölge sınırı esas alınarak yapılan seyyar görev tazminatı ödemelerinde de il sınırı esas alınır.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Maliye Bakanlığı Bütçe ve Mali Kontrol Genel Müdürlüğünce </a:t>
          </a:r>
          <a:r>
            <a:rPr lang="en-US" cap="none" sz="1100" b="0" i="0" u="none" baseline="0">
              <a:solidFill>
                <a:srgbClr val="000000"/>
              </a:solidFill>
              <a:latin typeface="Calibri"/>
              <a:ea typeface="Calibri"/>
              <a:cs typeface="Calibri"/>
            </a:rPr>
            <a:t>düzenlenen Seyyar Görev Tazminatı MALİ Yılı Vize Uygulamalarına İlişkin Hususlar ile eki cetvellerde Seyyar Görev Tazminatı ödenebilecek personelin iller bazında dağılımı ve Seyyar Görev Tazminatı ödemesine uygun görülen unvanlar listesinde Adam/gün olarak vize edilmiştir.
</a:t>
          </a:r>
          <a:r>
            <a:rPr lang="en-US" cap="none" sz="1100" b="0" i="0" u="none" baseline="0">
              <a:solidFill>
                <a:srgbClr val="000000"/>
              </a:solidFill>
              <a:latin typeface="Calibri"/>
              <a:ea typeface="Calibri"/>
              <a:cs typeface="Calibri"/>
            </a:rPr>
            <a:t>Hükümleri yer almaktadır.</a:t>
          </a:r>
        </a:p>
      </xdr:txBody>
    </xdr:sp>
    <xdr:clientData/>
  </xdr:twoCellAnchor>
  <xdr:twoCellAnchor>
    <xdr:from>
      <xdr:col>0</xdr:col>
      <xdr:colOff>57150</xdr:colOff>
      <xdr:row>64</xdr:row>
      <xdr:rowOff>95250</xdr:rowOff>
    </xdr:from>
    <xdr:to>
      <xdr:col>8</xdr:col>
      <xdr:colOff>533400</xdr:colOff>
      <xdr:row>77</xdr:row>
      <xdr:rowOff>47625</xdr:rowOff>
    </xdr:to>
    <xdr:sp>
      <xdr:nvSpPr>
        <xdr:cNvPr id="2" name="Metin kutusu 1"/>
        <xdr:cNvSpPr txBox="1">
          <a:spLocks noChangeArrowheads="1"/>
        </xdr:cNvSpPr>
      </xdr:nvSpPr>
      <xdr:spPr>
        <a:xfrm>
          <a:off x="57150" y="11630025"/>
          <a:ext cx="5353050" cy="205740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AÇIKLAMALAR</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BAKANLIĞIMİZCA VİZE EDİLEN UNVAN VEPOZİSYONLARDA GÖREV YAPANLARA. ADAMİGUN SAYISI KADAR SEYYAR GÖREV VERİLEBİLECEK VE SEYYAR GÖREV TAZMİNATI ÖDENEBİLECEKTİR.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(ADAM/GÜN) BİR YIL İÇİNDE, İL TEŞKİLATI İÇİNDE GÜN OLARAK SEYYAR GÖREV VERİLEBİLECEK PERSONEL SAYISINI İFADE ETMEKTEDİR.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VİZE EDILEN UNVAN ve POZİSYONLAR DıŞıNDAKİLERE  SEYYAR GÖREV TAZMİNATI ÖDENMEYECEK, ADAM/GÜN SAYILARI KESİNLİKLE AŞILMAYACAKTIR.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VIZE EDİLEN ADAM/GÜN SAYISI ÜZERİNDE KESİNLİKLE GÖREVLENDİRME YAPILMAYACAK. İLAVE ÖDENEK İHTİYACINA YOL AÇMAYACAK ŞEKİLDE HİZMETİN AKSAMAMASI İÇİN GEREKLİ PLANLAMA ÖNCEDEN YAPİLACAKTIR.
</a:t>
          </a:r>
        </a:p>
      </xdr:txBody>
    </xdr:sp>
    <xdr:clientData/>
  </xdr:twoCellAnchor>
  <xdr:twoCellAnchor>
    <xdr:from>
      <xdr:col>0</xdr:col>
      <xdr:colOff>47625</xdr:colOff>
      <xdr:row>77</xdr:row>
      <xdr:rowOff>114300</xdr:rowOff>
    </xdr:from>
    <xdr:to>
      <xdr:col>8</xdr:col>
      <xdr:colOff>561975</xdr:colOff>
      <xdr:row>135</xdr:row>
      <xdr:rowOff>142875</xdr:rowOff>
    </xdr:to>
    <xdr:sp>
      <xdr:nvSpPr>
        <xdr:cNvPr id="3" name="Metin kutusu 3"/>
        <xdr:cNvSpPr txBox="1">
          <a:spLocks noChangeArrowheads="1"/>
        </xdr:cNvSpPr>
      </xdr:nvSpPr>
      <xdr:spPr>
        <a:xfrm>
          <a:off x="47625" y="13754100"/>
          <a:ext cx="5391150" cy="9677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SEYYAR GÖREV TAZMİNATI KİME ÖDENİR? 
</a:t>
          </a:r>
          <a:r>
            <a:rPr lang="en-US" cap="none" sz="1100" b="0" i="1" u="none" baseline="0">
              <a:solidFill>
                <a:srgbClr val="000000"/>
              </a:solidFill>
              <a:latin typeface="Calibri"/>
              <a:ea typeface="Calibri"/>
              <a:cs typeface="Calibri"/>
            </a:rPr>
            <a:t>Asli görevleri gereği, görev yeri dışında belirli bir görev bölgesi (il ya da bölge) içinde fiilen gezici olarak görev yapan memur ve hizmetlilere, gündelik yerine seyyar görev tazminatı ödenmektedir.
</a:t>
          </a:r>
          <a:r>
            <a:rPr lang="en-US" cap="none" sz="1100" b="1" i="1" u="none" baseline="0">
              <a:solidFill>
                <a:srgbClr val="000000"/>
              </a:solidFill>
              <a:latin typeface="Calibri"/>
              <a:ea typeface="Calibri"/>
              <a:cs typeface="Calibri"/>
            </a:rPr>
            <a:t>Seyyar görev tazminatı nedir?</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Asli görevleri gereği memuriyet mahalli dışında ve belirli bir görev bölgesi (merkez veya il kuruluşuna dahil birimlerde il sınırı, bölge şeklinde çalışan birimlerde bölge sınırı) içinde fiilen gezici olarak görev yapan memur ve hizmetlilere, gündelik yerine ödenen tazminata seyyar görev tazminatı denilmektedir.
</a:t>
          </a:r>
          <a:r>
            <a:rPr lang="en-US" cap="none" sz="1100" b="0" i="1" u="none" baseline="0">
              <a:solidFill>
                <a:srgbClr val="000000"/>
              </a:solidFill>
              <a:latin typeface="Calibri"/>
              <a:ea typeface="Calibri"/>
              <a:cs typeface="Calibri"/>
            </a:rPr>
            <a:t>Memurların, asli görevlerinin gereği olmadan görevlendirilmeleri halinde ise seyyar görev tazminatı ödenmesi mümkün olmamaktadır.  Bu şekilde görevlendirilen personelden; memuriyet mahalli dışına çıkacaklara verilecek geçici görev harcırahı (yol masrafı ile yevmiye) ödenirken,  memuriyet mahalli içinde bir yere gönderilenlere gündelik verilmemektedir. Öte yandan, memuriyet mahalli dışındaki bir yere gönderilenlerden buralarda ve yolda öğle (saat 13.00) ve akşam (saat 19.00) yemeği zamanlarından birini geçirenlere 1/3, ikisini geçirenlere 2/3 oranında ve geceyi de geçirenlere tam gündelik verilmektedir.
</a:t>
          </a:r>
          <a:r>
            <a:rPr lang="en-US" cap="none" sz="1100" b="1" i="1" u="none" baseline="0">
              <a:solidFill>
                <a:srgbClr val="000000"/>
              </a:solidFill>
              <a:latin typeface="Calibri"/>
              <a:ea typeface="Calibri"/>
              <a:cs typeface="Calibri"/>
            </a:rPr>
            <a:t>Kimlere ödeneceği nasıl belirlenir?</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Gezici olarak görev yapan personelden, Maliye Bakanlığınca görev unvanları ile iş ve çalışma özellikleri uygun görülenlere; bu Bakanlıkça vize edilen cetvellere dayanılarak fiilen gezici görev yaptıkları günler için tazminat ödenmektedir.
</a:t>
          </a:r>
          <a:r>
            <a:rPr lang="en-US" cap="none" sz="1100" b="0" i="1" u="none" baseline="0">
              <a:solidFill>
                <a:srgbClr val="000000"/>
              </a:solidFill>
              <a:latin typeface="Calibri"/>
              <a:ea typeface="Calibri"/>
              <a:cs typeface="Calibri"/>
            </a:rPr>
            <a:t>Maliye Bakanlığı Bütçe ve Mali Kontrol Genel Müdürlüğü, Seyyar Görev Tazminatı ödemesine uygun görülen unvanları adam/gün olarak vizelemektedir.
</a:t>
          </a:r>
          <a:r>
            <a:rPr lang="en-US" cap="none" sz="1100" b="1" i="1" u="none" baseline="0">
              <a:solidFill>
                <a:srgbClr val="000000"/>
              </a:solidFill>
              <a:latin typeface="Calibri"/>
              <a:ea typeface="Calibri"/>
              <a:cs typeface="Calibri"/>
            </a:rPr>
            <a:t>Seyyar görev tazminatının miktarı ne kadardır?</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Gezici olarak görev yapan personele, fiilen gezici görev yaptıkları günler için almakta oldukları aylık/kadro derecelerine göre müstahak oldukları yurtiçi gündeliklerinin 1/3 (üçte biri) günlük tazminat olarak verilmektedir.
</a:t>
          </a:r>
          <a:r>
            <a:rPr lang="en-US" cap="none" sz="1100" b="0" i="1" u="none" baseline="0">
              <a:solidFill>
                <a:srgbClr val="000000"/>
              </a:solidFill>
              <a:latin typeface="Calibri"/>
              <a:ea typeface="Calibri"/>
              <a:cs typeface="Calibri"/>
            </a:rPr>
            <a:t>2013 yılı için geçerli gündelik miktarlarına </a:t>
          </a:r>
          <a:r>
            <a:rPr lang="en-US" cap="none" sz="1100" b="0" i="1" u="none" baseline="0">
              <a:solidFill>
                <a:srgbClr val="000000"/>
              </a:solidFill>
              <a:latin typeface="Calibri"/>
              <a:ea typeface="Calibri"/>
              <a:cs typeface="Calibri"/>
            </a:rPr>
            <a:t>burada</a:t>
          </a:r>
          <a:r>
            <a:rPr lang="en-US" cap="none" sz="1100" b="0" i="1" u="none" baseline="0">
              <a:solidFill>
                <a:srgbClr val="000000"/>
              </a:solidFill>
              <a:latin typeface="Calibri"/>
              <a:ea typeface="Calibri"/>
              <a:cs typeface="Calibri"/>
            </a:rPr>
            <a:t> yer verilmiş olup, seyyar görev tazminatı miktarı da ilgililer için geçerli olan gündeliklerin 1/3’ü olarak ödenmektedir.
</a:t>
          </a:r>
          <a:r>
            <a:rPr lang="en-US" cap="none" sz="1100" b="1" i="1" u="none" baseline="0">
              <a:solidFill>
                <a:srgbClr val="000000"/>
              </a:solidFill>
              <a:latin typeface="Calibri"/>
              <a:ea typeface="Calibri"/>
              <a:cs typeface="Calibri"/>
            </a:rPr>
            <a:t>Seyyar Görev tazminatı ödenenlerin yol masrafı</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Seyyar görev tazminatı ödenecek olanlardan; takip memuru, gezici sağlık memuru, ebe, orman muhafaza memuru, koruyucu, koruma memuru, posta dağıtıcısı, hat bakıcısı, tahsildar, gezici başöğretmen ve görev niteliklerinin bunlara benzerliği Maliye Bakanlığınca onaylanacak </a:t>
          </a:r>
          <a:r>
            <a:rPr lang="en-US" cap="none" sz="1100" b="1" i="1" u="sng" baseline="0">
              <a:solidFill>
                <a:srgbClr val="FF0000"/>
              </a:solidFill>
              <a:latin typeface="Calibri"/>
              <a:ea typeface="Calibri"/>
              <a:cs typeface="Calibri"/>
            </a:rPr>
            <a:t>diğer memur ve hizmetlilerin yol masrafları mutat taşıt araçlarına fiilen ödedikleri miktarlar üzerinden karşılanır.
</a:t>
          </a:r>
          <a:r>
            <a:rPr lang="en-US" cap="none" sz="1100" b="0" i="1" u="none" baseline="0">
              <a:solidFill>
                <a:srgbClr val="000000"/>
              </a:solidFill>
              <a:latin typeface="Calibri"/>
              <a:ea typeface="Calibri"/>
              <a:cs typeface="Calibri"/>
            </a:rPr>
            <a:t>Bu unvanlar dışında olanlara ise yol masrafı ödenmez. 
</a:t>
          </a:r>
          <a:r>
            <a:rPr lang="en-US" cap="none" sz="1100" b="1" i="1" u="none" baseline="0">
              <a:solidFill>
                <a:srgbClr val="000000"/>
              </a:solidFill>
              <a:latin typeface="Calibri"/>
              <a:ea typeface="Calibri"/>
              <a:cs typeface="Calibri"/>
            </a:rPr>
            <a:t>Seyyar görev tazminatı ödenmesinde memuriyet mahalli sınırı</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Asli görevleri gereği </a:t>
          </a:r>
          <a:r>
            <a:rPr lang="en-US" cap="none" sz="1100" b="0" i="1" u="none" baseline="0">
              <a:solidFill>
                <a:srgbClr val="000000"/>
              </a:solidFill>
              <a:latin typeface="Calibri"/>
              <a:ea typeface="Calibri"/>
              <a:cs typeface="Calibri"/>
            </a:rPr>
            <a:t>memuriyet mahalli </a:t>
          </a:r>
          <a:r>
            <a:rPr lang="en-US" cap="none" sz="1100" b="0" i="1" u="none" baseline="0">
              <a:solidFill>
                <a:srgbClr val="000000"/>
              </a:solidFill>
              <a:latin typeface="Calibri"/>
              <a:ea typeface="Calibri"/>
              <a:cs typeface="Calibri"/>
            </a:rPr>
            <a:t>dışında ve belirli bir görev bölgesi içinde fiilen gezici olarak görev yapan personele tazminat ödenmesinde, memuriyet mahalli konusunda tereddüt yaşanabilmektedir.
</a:t>
          </a:r>
          <a:r>
            <a:rPr lang="en-US" cap="none" sz="1100" b="0" i="1" u="none" baseline="0">
              <a:solidFill>
                <a:srgbClr val="000000"/>
              </a:solidFill>
              <a:latin typeface="Calibri"/>
              <a:ea typeface="Calibri"/>
              <a:cs typeface="Calibri"/>
            </a:rPr>
            <a:t>6245 sayılı Harcırah Kanununun 3 üncü maddesinin (g) bendinde “Memuriyet mahalli: Memur ve hizmetlinin asıl görevli olduğu veya ikametgahının bulunduğu şehir ve kasabaların belediye sınırları içinde bulunan mahaller ile bu mahallerin dışında kalmakla birlikte yerleşim özellikleri bakımından bu şehir ve kasabaların devamı niteliğinde bulunup belediye hizmetlerinin götürüldüğü veya kurumlarınca sağlanan taşıt araçları ile gidilip gelinebilen yerleri” ifade eder denilmiştir.
</a:t>
          </a:r>
          <a:r>
            <a:rPr lang="en-US" cap="none" sz="1100" b="0" i="1" u="none" baseline="0">
              <a:solidFill>
                <a:srgbClr val="000000"/>
              </a:solidFill>
              <a:latin typeface="Calibri"/>
              <a:ea typeface="Calibri"/>
              <a:cs typeface="Calibri"/>
            </a:rPr>
            <a:t>Kanunun Geçici 4 üncü maddesinde ise “Yeni bir düzenleme yapılıncaya kadar, 10.7.2004 tarihli ve 5216 sayılı Büyükşehir Belediyesi Kanununun geçici 2 nci maddesi uyarınca büyükşehir belediye sınırlarında yapılan değişiklikler, 3 üncü maddenin (g) bendinin uygulanmasında dikkate alınmaz.” hükmüne yer verilmiştir.
</a:t>
          </a:r>
          <a:r>
            <a:rPr lang="en-US" cap="none" sz="1100" b="0" i="1" u="none" baseline="0">
              <a:solidFill>
                <a:srgbClr val="000000"/>
              </a:solidFill>
              <a:latin typeface="Calibri"/>
              <a:ea typeface="Calibri"/>
              <a:cs typeface="Calibri"/>
            </a:rPr>
            <a:t>Öte yandan, 2012/1 sayılı Kamu Görevlileri Hakem Kurulu Kararının Seyyar görev tazminatı başlıklı 14 üncü maddesinde de;  “01.07.2012 tarihinden geçerli olmak üzere, 6245 sayılı Harcırah Kanununun 49 uncu maddesi hükümlerine göre bölge sınırı esas alınarak yapılan seyyar görev tazminatı ödemelerinde de il sınırı esas alınır.” kararı verilmiştir.
</a:t>
          </a:r>
          <a:r>
            <a:rPr lang="en-US" cap="none" sz="1100" b="0" i="1" u="none" baseline="0">
              <a:solidFill>
                <a:srgbClr val="000000"/>
              </a:solidFill>
              <a:latin typeface="Calibri"/>
              <a:ea typeface="Calibri"/>
              <a:cs typeface="Calibri"/>
            </a:rPr>
            <a:t>Bu düzenlemeler çerçevesinde, görev yapılan ilin sınırları içerisinde gezici görev yapanlara seyyar görev tazminatı ödenebilmektedir.
</a:t>
          </a:r>
          <a:r>
            <a:rPr lang="en-US" cap="none" sz="1100" b="1" i="1" u="none" baseline="0">
              <a:solidFill>
                <a:srgbClr val="FF0000"/>
              </a:solidFill>
              <a:latin typeface="Calibri"/>
              <a:ea typeface="Calibri"/>
              <a:cs typeface="Calibri"/>
            </a:rPr>
            <a:t>Bu yazıya ait tüm haklar Memurunyeri.com'a aittir. "memurunyeri.com" şeklinde link verilmesi kaydıyla içerik kullanılabilir. Link vermeden yapılan alıntılar için yasal takip yapılacaktır.©
</a:t>
          </a:r>
        </a:p>
      </xdr:txBody>
    </xdr:sp>
    <xdr:clientData/>
  </xdr:twoCellAnchor>
  <xdr:twoCellAnchor>
    <xdr:from>
      <xdr:col>0</xdr:col>
      <xdr:colOff>28575</xdr:colOff>
      <xdr:row>136</xdr:row>
      <xdr:rowOff>38100</xdr:rowOff>
    </xdr:from>
    <xdr:to>
      <xdr:col>8</xdr:col>
      <xdr:colOff>514350</xdr:colOff>
      <xdr:row>158</xdr:row>
      <xdr:rowOff>28575</xdr:rowOff>
    </xdr:to>
    <xdr:sp>
      <xdr:nvSpPr>
        <xdr:cNvPr id="4" name="Metin kutusu 4"/>
        <xdr:cNvSpPr txBox="1">
          <a:spLocks noChangeArrowheads="1"/>
        </xdr:cNvSpPr>
      </xdr:nvSpPr>
      <xdr:spPr>
        <a:xfrm>
          <a:off x="28575" y="23488650"/>
          <a:ext cx="5362575" cy="36004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Merkezi harcama belgeleri yönetmeliğince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Yolluk karşılığı verilen tazminatlar</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Madde 24 - Yolluk karşılığı verilen tazminatlar ile seyahat kartı bedellerinin ödenmesinde aşağıda belirtilen belgeler aranır.</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 Memuriyet mahalli dışında seyyar olarak görev yapanların tazminatlarının ödenmesinde;</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Çeşitli Ödemeler Bordrosu (Örnek : 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Mali hizmetler birimince onaylı, seyyar görev dağılım listesi,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b) Fiilen arazi üzerinde çalışanların tazminatlarının ödenmesinde;</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Çeşitli Ödemeler Bordrosu (Örnek : 13),</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 Tahsildar, yoklama memuru, mutemet, veznedar, satınalma memuru, tebliğ memuru, posta ve evrak dağıtıcısı, takip memuru, mübaşir gibi unvanlarla memuriyet mahallinde gezici olarak görev yapan memur ve hizmetlilerden fiilen bu görevlerde çalışanlar ile sayılan unvanlara sahip olmamakla birlikte, fiilen bu hizmetleri gören personele verilecek seyahat kartı bedellerinin ödenmesinde;</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İlgililerin adı, soyadı ve unvanları ile fiilen bu görevleri yaptıklarını gösteren onay,</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Taşıt işleten kuruma ait fatura,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Mali hizmetler birimince onaylı, seyahat kartı verilecek personel listesi,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ödeme belgesine bağlanır.</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Seyyar görev dağılım listesi ile seyahat kartı verilecek personel listesinin mali yılın ilk ödemesine ait ödeme belgesine bağlanması gerekir.</a:t>
          </a:r>
        </a:p>
      </xdr:txBody>
    </xdr:sp>
    <xdr:clientData/>
  </xdr:twoCellAnchor>
  <xdr:twoCellAnchor>
    <xdr:from>
      <xdr:col>0</xdr:col>
      <xdr:colOff>85725</xdr:colOff>
      <xdr:row>158</xdr:row>
      <xdr:rowOff>95250</xdr:rowOff>
    </xdr:from>
    <xdr:to>
      <xdr:col>8</xdr:col>
      <xdr:colOff>504825</xdr:colOff>
      <xdr:row>170</xdr:row>
      <xdr:rowOff>104775</xdr:rowOff>
    </xdr:to>
    <xdr:sp>
      <xdr:nvSpPr>
        <xdr:cNvPr id="5" name="Metin kutusu 5"/>
        <xdr:cNvSpPr txBox="1">
          <a:spLocks noChangeArrowheads="1"/>
        </xdr:cNvSpPr>
      </xdr:nvSpPr>
      <xdr:spPr>
        <a:xfrm>
          <a:off x="85725" y="27155775"/>
          <a:ext cx="5295900" cy="2190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Hizmet akdi ile </a:t>
          </a:r>
          <a:r>
            <a:rPr lang="en-US" cap="none" sz="1100" b="0" i="0" u="sng" baseline="0">
              <a:solidFill>
                <a:srgbClr val="000000"/>
              </a:solidFill>
              <a:latin typeface="Calibri"/>
              <a:ea typeface="Calibri"/>
              <a:cs typeface="Calibri"/>
            </a:rPr>
            <a:t>5510 sayılı Sosyal Sigortalar ve Genel Sağlık Sigortası Kanunu</a:t>
          </a:r>
          <a:r>
            <a:rPr lang="en-US" cap="none" sz="1100" b="0" i="0" u="none" baseline="0">
              <a:solidFill>
                <a:srgbClr val="000000"/>
              </a:solidFill>
              <a:latin typeface="Calibri"/>
              <a:ea typeface="Calibri"/>
              <a:cs typeface="Calibri"/>
            </a:rPr>
            <a:t> md. 4/1/a bendi (işçi) kapsamında çalışanların bazı kazançları tamamen ya da kısmen, yine 5510 sayılı Kanun md. 80/1/b bendi hükmüne göre prime esas kazançlar </a:t>
          </a:r>
          <a:r>
            <a:rPr lang="en-US" cap="none" sz="1100" b="1" i="0" u="none" baseline="0">
              <a:solidFill>
                <a:srgbClr val="FF0000"/>
              </a:solidFill>
              <a:latin typeface="Calibri"/>
              <a:ea typeface="Calibri"/>
              <a:cs typeface="Calibri"/>
            </a:rPr>
            <a:t>toplamından istisna kılınmıştır</a:t>
          </a:r>
          <a:r>
            <a:rPr lang="en-US" cap="none" sz="1100" b="0" i="0" u="none" baseline="0">
              <a:solidFill>
                <a:srgbClr val="000000"/>
              </a:solidFill>
              <a:latin typeface="Calibri"/>
              <a:ea typeface="Calibri"/>
              <a:cs typeface="Calibri"/>
            </a:rPr>
            <a:t>. Bu kazançlar anılı bentte şu şekilde sıralanmıştır;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Ayni yardımlar (Para olarak değil, madde olarak verilen yardımlar[1]),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Ölüm, doğum ve evlenme yardımları,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Görev yollukları,
</a:t>
          </a:r>
          <a:r>
            <a:rPr lang="en-US" cap="none" sz="1100" b="1"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Seyyar görev tazminatı, kıdem tazminatı, iş sonu tazminatı, kıdem tazminatı mahiyetindeki toplu ödeme, keşif ücreti,
</a:t>
          </a:r>
          <a:r>
            <a:rPr lang="en-US" cap="none" sz="1100" b="1"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İhbar tazminatı,
</a:t>
          </a:r>
          <a:r>
            <a:rPr lang="en-US" cap="none" sz="1100" b="1" i="0" u="none" baseline="0">
              <a:solidFill>
                <a:srgbClr val="000000"/>
              </a:solidFill>
              <a:latin typeface="Calibri"/>
              <a:ea typeface="Calibri"/>
              <a:cs typeface="Calibri"/>
            </a:rPr>
            <a:t>6. </a:t>
          </a:r>
          <a:r>
            <a:rPr lang="en-US" cap="none" sz="1100" b="0" i="0" u="none" baseline="0">
              <a:solidFill>
                <a:srgbClr val="000000"/>
              </a:solidFill>
              <a:latin typeface="Calibri"/>
              <a:ea typeface="Calibri"/>
              <a:cs typeface="Calibri"/>
            </a:rPr>
            <a:t>Kasa tazminatı,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295275</xdr:colOff>
      <xdr:row>0</xdr:row>
      <xdr:rowOff>0</xdr:rowOff>
    </xdr:to>
    <xdr:pic>
      <xdr:nvPicPr>
        <xdr:cNvPr id="1" name="Picture 3"/>
        <xdr:cNvPicPr preferRelativeResize="1">
          <a:picLocks noChangeAspect="0"/>
        </xdr:cNvPicPr>
      </xdr:nvPicPr>
      <xdr:blipFill>
        <a:blip r:embed="rId1">
          <a:clrChange>
            <a:clrFrom>
              <a:srgbClr val="B5CBD6"/>
            </a:clrFrom>
            <a:clrTo>
              <a:srgbClr val="B5CBD6">
                <a:alpha val="0"/>
              </a:srgbClr>
            </a:clrTo>
          </a:clrChange>
        </a:blip>
        <a:stretch>
          <a:fillRect/>
        </a:stretch>
      </xdr:blipFill>
      <xdr:spPr>
        <a:xfrm>
          <a:off x="7848600" y="0"/>
          <a:ext cx="295275" cy="0"/>
        </a:xfrm>
        <a:prstGeom prst="rect">
          <a:avLst/>
        </a:prstGeom>
        <a:noFill/>
        <a:ln w="1" cmpd="sng">
          <a:noFill/>
        </a:ln>
      </xdr:spPr>
    </xdr:pic>
    <xdr:clientData/>
  </xdr:twoCellAnchor>
  <xdr:twoCellAnchor>
    <xdr:from>
      <xdr:col>1</xdr:col>
      <xdr:colOff>85725</xdr:colOff>
      <xdr:row>11</xdr:row>
      <xdr:rowOff>219075</xdr:rowOff>
    </xdr:from>
    <xdr:to>
      <xdr:col>1</xdr:col>
      <xdr:colOff>3324225</xdr:colOff>
      <xdr:row>16</xdr:row>
      <xdr:rowOff>85725</xdr:rowOff>
    </xdr:to>
    <xdr:sp>
      <xdr:nvSpPr>
        <xdr:cNvPr id="2" name="Text Box 49"/>
        <xdr:cNvSpPr txBox="1">
          <a:spLocks noChangeArrowheads="1"/>
        </xdr:cNvSpPr>
      </xdr:nvSpPr>
      <xdr:spPr>
        <a:xfrm>
          <a:off x="361950" y="2486025"/>
          <a:ext cx="3238500" cy="800100"/>
        </a:xfrm>
        <a:prstGeom prst="rect">
          <a:avLst/>
        </a:prstGeom>
        <a:solidFill>
          <a:srgbClr val="69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M.E.B. Strateji Geliştirme Başkanıliğı' nın 11/01/2012 tarihli ve 212 sayılı YAZILARI UYARINCA kodlar güncellenmiştir. Gerektiğinde buradan değişiklik yapınız.</a:t>
          </a:r>
        </a:p>
      </xdr:txBody>
    </xdr:sp>
    <xdr:clientData/>
  </xdr:twoCellAnchor>
  <xdr:twoCellAnchor>
    <xdr:from>
      <xdr:col>2</xdr:col>
      <xdr:colOff>190500</xdr:colOff>
      <xdr:row>10</xdr:row>
      <xdr:rowOff>47625</xdr:rowOff>
    </xdr:from>
    <xdr:to>
      <xdr:col>2</xdr:col>
      <xdr:colOff>200025</xdr:colOff>
      <xdr:row>11</xdr:row>
      <xdr:rowOff>28575</xdr:rowOff>
    </xdr:to>
    <xdr:sp>
      <xdr:nvSpPr>
        <xdr:cNvPr id="3" name="Düz Ok Bağlayıcısı 2"/>
        <xdr:cNvSpPr>
          <a:spLocks/>
        </xdr:cNvSpPr>
      </xdr:nvSpPr>
      <xdr:spPr>
        <a:xfrm flipV="1">
          <a:off x="4638675" y="2066925"/>
          <a:ext cx="9525"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xdr:row>
      <xdr:rowOff>66675</xdr:rowOff>
    </xdr:from>
    <xdr:to>
      <xdr:col>10</xdr:col>
      <xdr:colOff>390525</xdr:colOff>
      <xdr:row>3</xdr:row>
      <xdr:rowOff>19050</xdr:rowOff>
    </xdr:to>
    <xdr:sp>
      <xdr:nvSpPr>
        <xdr:cNvPr id="1" name="AutoShape 29"/>
        <xdr:cNvSpPr>
          <a:spLocks/>
        </xdr:cNvSpPr>
      </xdr:nvSpPr>
      <xdr:spPr>
        <a:xfrm>
          <a:off x="581025" y="161925"/>
          <a:ext cx="5905500" cy="295275"/>
        </a:xfrm>
        <a:prstGeom prst="flowChartAlternateProcess">
          <a:avLst/>
        </a:prstGeom>
        <a:solidFill>
          <a:srgbClr val="FF6699"/>
        </a:solidFill>
        <a:ln w="9525" cmpd="sng">
          <a:noFill/>
        </a:ln>
      </xdr:spPr>
      <xdr:txBody>
        <a:bodyPr vertOverflow="clip" wrap="square" lIns="27432" tIns="22860" rIns="27432" bIns="0"/>
        <a:p>
          <a:pPr algn="ctr">
            <a:defRPr/>
          </a:pPr>
          <a:r>
            <a:rPr lang="en-US" cap="none" sz="1400" b="1" i="0" u="none" baseline="0">
              <a:solidFill>
                <a:srgbClr val="FFFFFF"/>
              </a:solidFill>
              <a:latin typeface="Arial"/>
              <a:ea typeface="Arial"/>
              <a:cs typeface="Arial"/>
            </a:rPr>
            <a:t>   SEYYAR GÖREV TAZMİNATI HESAPLAMA PROGRAMI ©</a:t>
          </a:r>
        </a:p>
      </xdr:txBody>
    </xdr:sp>
    <xdr:clientData/>
  </xdr:twoCellAnchor>
  <xdr:twoCellAnchor>
    <xdr:from>
      <xdr:col>4</xdr:col>
      <xdr:colOff>390525</xdr:colOff>
      <xdr:row>3</xdr:row>
      <xdr:rowOff>152400</xdr:rowOff>
    </xdr:from>
    <xdr:to>
      <xdr:col>7</xdr:col>
      <xdr:colOff>0</xdr:colOff>
      <xdr:row>27</xdr:row>
      <xdr:rowOff>0</xdr:rowOff>
    </xdr:to>
    <xdr:sp>
      <xdr:nvSpPr>
        <xdr:cNvPr id="2" name="AutoShape 20"/>
        <xdr:cNvSpPr>
          <a:spLocks/>
        </xdr:cNvSpPr>
      </xdr:nvSpPr>
      <xdr:spPr>
        <a:xfrm>
          <a:off x="2828925" y="590550"/>
          <a:ext cx="1438275" cy="3981450"/>
        </a:xfrm>
        <a:prstGeom prst="foldedCorner">
          <a:avLst>
            <a:gd name="adj" fmla="val 42162"/>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Bu program
</a:t>
          </a:r>
          <a:r>
            <a:rPr lang="en-US" cap="none" sz="1000" b="1" i="0" u="none" baseline="0">
              <a:solidFill>
                <a:srgbClr val="FFFFFF"/>
              </a:solidFill>
              <a:latin typeface="Arial"/>
              <a:ea typeface="Arial"/>
              <a:cs typeface="Arial"/>
            </a:rPr>
            <a:t> 6245 SAYILI HARCIRAH KANUNU UYARINCA BAZI UNVANLI PERSONELE ÖDENEN SEYYAR GÖREV TAZMINATININ KOLAYCA HESAPLANABİLMESİ İÇİN HAZIRLANMIŞTIR. 
</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Tokat-Erbaa İlçe Milli Eğitim Müdürlüğü Destek Hizmetleri Şubesi hediyesidir. Para ile satılamaz.</a:t>
          </a:r>
        </a:p>
      </xdr:txBody>
    </xdr:sp>
    <xdr:clientData/>
  </xdr:twoCellAnchor>
  <xdr:twoCellAnchor>
    <xdr:from>
      <xdr:col>0</xdr:col>
      <xdr:colOff>571500</xdr:colOff>
      <xdr:row>23</xdr:row>
      <xdr:rowOff>19050</xdr:rowOff>
    </xdr:from>
    <xdr:to>
      <xdr:col>4</xdr:col>
      <xdr:colOff>228600</xdr:colOff>
      <xdr:row>24</xdr:row>
      <xdr:rowOff>161925</xdr:rowOff>
    </xdr:to>
    <xdr:sp macro="[0]!Formac.Formac">
      <xdr:nvSpPr>
        <xdr:cNvPr id="3" name="AutoShape 6"/>
        <xdr:cNvSpPr>
          <a:spLocks/>
        </xdr:cNvSpPr>
      </xdr:nvSpPr>
      <xdr:spPr>
        <a:xfrm>
          <a:off x="571500" y="3924300"/>
          <a:ext cx="2095500" cy="31432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Programıın Kullanımı</a:t>
          </a:r>
        </a:p>
      </xdr:txBody>
    </xdr:sp>
    <xdr:clientData/>
  </xdr:twoCellAnchor>
  <xdr:twoCellAnchor>
    <xdr:from>
      <xdr:col>7</xdr:col>
      <xdr:colOff>142875</xdr:colOff>
      <xdr:row>10</xdr:row>
      <xdr:rowOff>66675</xdr:rowOff>
    </xdr:from>
    <xdr:to>
      <xdr:col>10</xdr:col>
      <xdr:colOff>409575</xdr:colOff>
      <xdr:row>11</xdr:row>
      <xdr:rowOff>161925</xdr:rowOff>
    </xdr:to>
    <xdr:sp macro="[0]!Yetkiyok">
      <xdr:nvSpPr>
        <xdr:cNvPr id="4" name="AutoShape 10"/>
        <xdr:cNvSpPr>
          <a:spLocks/>
        </xdr:cNvSpPr>
      </xdr:nvSpPr>
      <xdr:spPr>
        <a:xfrm>
          <a:off x="4410075" y="1657350"/>
          <a:ext cx="2095500" cy="25717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Ödeme Emri Belgesi</a:t>
          </a:r>
        </a:p>
      </xdr:txBody>
    </xdr:sp>
    <xdr:clientData/>
  </xdr:twoCellAnchor>
  <xdr:twoCellAnchor>
    <xdr:from>
      <xdr:col>7</xdr:col>
      <xdr:colOff>152400</xdr:colOff>
      <xdr:row>6</xdr:row>
      <xdr:rowOff>19050</xdr:rowOff>
    </xdr:from>
    <xdr:to>
      <xdr:col>10</xdr:col>
      <xdr:colOff>419100</xdr:colOff>
      <xdr:row>7</xdr:row>
      <xdr:rowOff>133350</xdr:rowOff>
    </xdr:to>
    <xdr:sp macro="[0]!Yetkiyok">
      <xdr:nvSpPr>
        <xdr:cNvPr id="5" name="AutoShape 11"/>
        <xdr:cNvSpPr>
          <a:spLocks/>
        </xdr:cNvSpPr>
      </xdr:nvSpPr>
      <xdr:spPr>
        <a:xfrm>
          <a:off x="4419600" y="962025"/>
          <a:ext cx="2095500" cy="27622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Bordro </a:t>
          </a:r>
        </a:p>
      </xdr:txBody>
    </xdr:sp>
    <xdr:clientData/>
  </xdr:twoCellAnchor>
  <xdr:twoCellAnchor>
    <xdr:from>
      <xdr:col>7</xdr:col>
      <xdr:colOff>142875</xdr:colOff>
      <xdr:row>8</xdr:row>
      <xdr:rowOff>47625</xdr:rowOff>
    </xdr:from>
    <xdr:to>
      <xdr:col>10</xdr:col>
      <xdr:colOff>409575</xdr:colOff>
      <xdr:row>9</xdr:row>
      <xdr:rowOff>152400</xdr:rowOff>
    </xdr:to>
    <xdr:sp macro="[0]!Yetkiyok">
      <xdr:nvSpPr>
        <xdr:cNvPr id="6" name="AutoShape 13"/>
        <xdr:cNvSpPr>
          <a:spLocks/>
        </xdr:cNvSpPr>
      </xdr:nvSpPr>
      <xdr:spPr>
        <a:xfrm>
          <a:off x="4410075" y="1314450"/>
          <a:ext cx="2095500" cy="266700"/>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Banka Listesi </a:t>
          </a:r>
        </a:p>
      </xdr:txBody>
    </xdr:sp>
    <xdr:clientData/>
  </xdr:twoCellAnchor>
  <xdr:twoCellAnchor>
    <xdr:from>
      <xdr:col>7</xdr:col>
      <xdr:colOff>142875</xdr:colOff>
      <xdr:row>3</xdr:row>
      <xdr:rowOff>152400</xdr:rowOff>
    </xdr:from>
    <xdr:to>
      <xdr:col>10</xdr:col>
      <xdr:colOff>409575</xdr:colOff>
      <xdr:row>5</xdr:row>
      <xdr:rowOff>95250</xdr:rowOff>
    </xdr:to>
    <xdr:sp macro="[0]!Yetkiyok">
      <xdr:nvSpPr>
        <xdr:cNvPr id="7" name="AutoShape 16"/>
        <xdr:cNvSpPr>
          <a:spLocks/>
        </xdr:cNvSpPr>
      </xdr:nvSpPr>
      <xdr:spPr>
        <a:xfrm>
          <a:off x="4410075" y="590550"/>
          <a:ext cx="2095500" cy="27622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Aylık Çizelge</a:t>
          </a:r>
        </a:p>
      </xdr:txBody>
    </xdr:sp>
    <xdr:clientData/>
  </xdr:twoCellAnchor>
  <xdr:twoCellAnchor>
    <xdr:from>
      <xdr:col>0</xdr:col>
      <xdr:colOff>542925</xdr:colOff>
      <xdr:row>25</xdr:row>
      <xdr:rowOff>47625</xdr:rowOff>
    </xdr:from>
    <xdr:to>
      <xdr:col>4</xdr:col>
      <xdr:colOff>200025</xdr:colOff>
      <xdr:row>26</xdr:row>
      <xdr:rowOff>152400</xdr:rowOff>
    </xdr:to>
    <xdr:sp macro="[0]!AUTO_CLOSE">
      <xdr:nvSpPr>
        <xdr:cNvPr id="8" name="AutoShape 18"/>
        <xdr:cNvSpPr>
          <a:spLocks/>
        </xdr:cNvSpPr>
      </xdr:nvSpPr>
      <xdr:spPr>
        <a:xfrm>
          <a:off x="542925" y="4295775"/>
          <a:ext cx="2095500" cy="266700"/>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Programı Kapat</a:t>
          </a:r>
        </a:p>
      </xdr:txBody>
    </xdr:sp>
    <xdr:clientData/>
  </xdr:twoCellAnchor>
  <xdr:twoCellAnchor>
    <xdr:from>
      <xdr:col>0</xdr:col>
      <xdr:colOff>533400</xdr:colOff>
      <xdr:row>3</xdr:row>
      <xdr:rowOff>133350</xdr:rowOff>
    </xdr:from>
    <xdr:to>
      <xdr:col>4</xdr:col>
      <xdr:colOff>190500</xdr:colOff>
      <xdr:row>5</xdr:row>
      <xdr:rowOff>76200</xdr:rowOff>
    </xdr:to>
    <xdr:sp macro="[0]!bilgiler">
      <xdr:nvSpPr>
        <xdr:cNvPr id="9" name="AutoShape 3"/>
        <xdr:cNvSpPr>
          <a:spLocks/>
        </xdr:cNvSpPr>
      </xdr:nvSpPr>
      <xdr:spPr>
        <a:xfrm>
          <a:off x="533400" y="571500"/>
          <a:ext cx="2095500" cy="27622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Bilgiler</a:t>
          </a:r>
        </a:p>
      </xdr:txBody>
    </xdr:sp>
    <xdr:clientData/>
  </xdr:twoCellAnchor>
  <xdr:twoCellAnchor editAs="oneCell">
    <xdr:from>
      <xdr:col>0</xdr:col>
      <xdr:colOff>352425</xdr:colOff>
      <xdr:row>30</xdr:row>
      <xdr:rowOff>114300</xdr:rowOff>
    </xdr:from>
    <xdr:to>
      <xdr:col>11</xdr:col>
      <xdr:colOff>47625</xdr:colOff>
      <xdr:row>35</xdr:row>
      <xdr:rowOff>133350</xdr:rowOff>
    </xdr:to>
    <xdr:pic>
      <xdr:nvPicPr>
        <xdr:cNvPr id="10" name="Picture 52"/>
        <xdr:cNvPicPr preferRelativeResize="1">
          <a:picLocks noChangeAspect="1"/>
        </xdr:cNvPicPr>
      </xdr:nvPicPr>
      <xdr:blipFill>
        <a:blip r:embed="rId1"/>
        <a:stretch>
          <a:fillRect/>
        </a:stretch>
      </xdr:blipFill>
      <xdr:spPr>
        <a:xfrm>
          <a:off x="352425" y="5172075"/>
          <a:ext cx="6286500" cy="828675"/>
        </a:xfrm>
        <a:prstGeom prst="rect">
          <a:avLst/>
        </a:prstGeom>
        <a:solidFill>
          <a:srgbClr val="3366FF"/>
        </a:solidFill>
        <a:ln w="9525" cmpd="sng">
          <a:solidFill>
            <a:srgbClr val="000000"/>
          </a:solidFill>
          <a:headEnd type="none"/>
          <a:tailEnd type="none"/>
        </a:ln>
      </xdr:spPr>
    </xdr:pic>
    <xdr:clientData/>
  </xdr:twoCellAnchor>
  <xdr:twoCellAnchor editAs="oneCell">
    <xdr:from>
      <xdr:col>1</xdr:col>
      <xdr:colOff>561975</xdr:colOff>
      <xdr:row>15</xdr:row>
      <xdr:rowOff>238125</xdr:rowOff>
    </xdr:from>
    <xdr:to>
      <xdr:col>3</xdr:col>
      <xdr:colOff>219075</xdr:colOff>
      <xdr:row>20</xdr:row>
      <xdr:rowOff>95250</xdr:rowOff>
    </xdr:to>
    <xdr:pic macro="[0]!TelifHakkı">
      <xdr:nvPicPr>
        <xdr:cNvPr id="11" name="Picture 54" descr="LOGOMEB"/>
        <xdr:cNvPicPr preferRelativeResize="1">
          <a:picLocks noChangeAspect="1"/>
        </xdr:cNvPicPr>
      </xdr:nvPicPr>
      <xdr:blipFill>
        <a:blip r:embed="rId2">
          <a:clrChange>
            <a:clrFrom>
              <a:srgbClr val="FFFFFB"/>
            </a:clrFrom>
            <a:clrTo>
              <a:srgbClr val="FFFFFB">
                <a:alpha val="0"/>
              </a:srgbClr>
            </a:clrTo>
          </a:clrChange>
        </a:blip>
        <a:stretch>
          <a:fillRect/>
        </a:stretch>
      </xdr:blipFill>
      <xdr:spPr>
        <a:xfrm>
          <a:off x="1171575" y="2667000"/>
          <a:ext cx="876300" cy="828675"/>
        </a:xfrm>
        <a:prstGeom prst="rect">
          <a:avLst/>
        </a:prstGeom>
        <a:noFill/>
        <a:ln w="9525" cmpd="sng">
          <a:noFill/>
        </a:ln>
      </xdr:spPr>
    </xdr:pic>
    <xdr:clientData/>
  </xdr:twoCellAnchor>
  <xdr:twoCellAnchor>
    <xdr:from>
      <xdr:col>0</xdr:col>
      <xdr:colOff>533400</xdr:colOff>
      <xdr:row>5</xdr:row>
      <xdr:rowOff>152400</xdr:rowOff>
    </xdr:from>
    <xdr:to>
      <xdr:col>4</xdr:col>
      <xdr:colOff>190500</xdr:colOff>
      <xdr:row>7</xdr:row>
      <xdr:rowOff>95250</xdr:rowOff>
    </xdr:to>
    <xdr:sp macro="[0]!LİSTEYEGİT">
      <xdr:nvSpPr>
        <xdr:cNvPr id="12" name="AutoShape 19"/>
        <xdr:cNvSpPr>
          <a:spLocks/>
        </xdr:cNvSpPr>
      </xdr:nvSpPr>
      <xdr:spPr>
        <a:xfrm>
          <a:off x="533400" y="923925"/>
          <a:ext cx="2095500" cy="27622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Alacaklı Kayıt  </a:t>
          </a:r>
        </a:p>
      </xdr:txBody>
    </xdr:sp>
    <xdr:clientData/>
  </xdr:twoCellAnchor>
  <xdr:twoCellAnchor>
    <xdr:from>
      <xdr:col>0</xdr:col>
      <xdr:colOff>542925</xdr:colOff>
      <xdr:row>8</xdr:row>
      <xdr:rowOff>9525</xdr:rowOff>
    </xdr:from>
    <xdr:to>
      <xdr:col>4</xdr:col>
      <xdr:colOff>200025</xdr:colOff>
      <xdr:row>9</xdr:row>
      <xdr:rowOff>114300</xdr:rowOff>
    </xdr:to>
    <xdr:sp macro="[0]!ANAKOD">
      <xdr:nvSpPr>
        <xdr:cNvPr id="13" name="AutoShape 25"/>
        <xdr:cNvSpPr>
          <a:spLocks/>
        </xdr:cNvSpPr>
      </xdr:nvSpPr>
      <xdr:spPr>
        <a:xfrm>
          <a:off x="542925" y="1276350"/>
          <a:ext cx="2095500" cy="266700"/>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Analitik Kod Ekle-Sil</a:t>
          </a:r>
        </a:p>
      </xdr:txBody>
    </xdr:sp>
    <xdr:clientData/>
  </xdr:twoCellAnchor>
  <xdr:twoCellAnchor>
    <xdr:from>
      <xdr:col>0</xdr:col>
      <xdr:colOff>542925</xdr:colOff>
      <xdr:row>10</xdr:row>
      <xdr:rowOff>28575</xdr:rowOff>
    </xdr:from>
    <xdr:to>
      <xdr:col>4</xdr:col>
      <xdr:colOff>209550</xdr:colOff>
      <xdr:row>11</xdr:row>
      <xdr:rowOff>133350</xdr:rowOff>
    </xdr:to>
    <xdr:sp macro="[0]!Gündelikler">
      <xdr:nvSpPr>
        <xdr:cNvPr id="14" name="AutoShape 61"/>
        <xdr:cNvSpPr>
          <a:spLocks/>
        </xdr:cNvSpPr>
      </xdr:nvSpPr>
      <xdr:spPr>
        <a:xfrm>
          <a:off x="542925" y="1619250"/>
          <a:ext cx="2105025" cy="266700"/>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Gündelikler</a:t>
          </a:r>
        </a:p>
      </xdr:txBody>
    </xdr:sp>
    <xdr:clientData/>
  </xdr:twoCellAnchor>
  <xdr:twoCellAnchor>
    <xdr:from>
      <xdr:col>1</xdr:col>
      <xdr:colOff>76200</xdr:colOff>
      <xdr:row>3</xdr:row>
      <xdr:rowOff>133350</xdr:rowOff>
    </xdr:from>
    <xdr:to>
      <xdr:col>1</xdr:col>
      <xdr:colOff>333375</xdr:colOff>
      <xdr:row>5</xdr:row>
      <xdr:rowOff>38100</xdr:rowOff>
    </xdr:to>
    <xdr:pic>
      <xdr:nvPicPr>
        <xdr:cNvPr id="15"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685800" y="571500"/>
          <a:ext cx="257175" cy="238125"/>
        </a:xfrm>
        <a:prstGeom prst="rect">
          <a:avLst/>
        </a:prstGeom>
        <a:noFill/>
        <a:ln w="9525" cmpd="sng">
          <a:noFill/>
        </a:ln>
      </xdr:spPr>
    </xdr:pic>
    <xdr:clientData/>
  </xdr:twoCellAnchor>
  <xdr:twoCellAnchor>
    <xdr:from>
      <xdr:col>1</xdr:col>
      <xdr:colOff>47625</xdr:colOff>
      <xdr:row>5</xdr:row>
      <xdr:rowOff>142875</xdr:rowOff>
    </xdr:from>
    <xdr:to>
      <xdr:col>1</xdr:col>
      <xdr:colOff>304800</xdr:colOff>
      <xdr:row>7</xdr:row>
      <xdr:rowOff>47625</xdr:rowOff>
    </xdr:to>
    <xdr:pic>
      <xdr:nvPicPr>
        <xdr:cNvPr id="16"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657225" y="914400"/>
          <a:ext cx="257175" cy="238125"/>
        </a:xfrm>
        <a:prstGeom prst="rect">
          <a:avLst/>
        </a:prstGeom>
        <a:noFill/>
        <a:ln w="9525" cmpd="sng">
          <a:noFill/>
        </a:ln>
      </xdr:spPr>
    </xdr:pic>
    <xdr:clientData/>
  </xdr:twoCellAnchor>
  <xdr:twoCellAnchor>
    <xdr:from>
      <xdr:col>1</xdr:col>
      <xdr:colOff>57150</xdr:colOff>
      <xdr:row>8</xdr:row>
      <xdr:rowOff>9525</xdr:rowOff>
    </xdr:from>
    <xdr:to>
      <xdr:col>1</xdr:col>
      <xdr:colOff>314325</xdr:colOff>
      <xdr:row>9</xdr:row>
      <xdr:rowOff>85725</xdr:rowOff>
    </xdr:to>
    <xdr:pic>
      <xdr:nvPicPr>
        <xdr:cNvPr id="17"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666750" y="1276350"/>
          <a:ext cx="257175" cy="238125"/>
        </a:xfrm>
        <a:prstGeom prst="rect">
          <a:avLst/>
        </a:prstGeom>
        <a:noFill/>
        <a:ln w="9525" cmpd="sng">
          <a:noFill/>
        </a:ln>
      </xdr:spPr>
    </xdr:pic>
    <xdr:clientData/>
  </xdr:twoCellAnchor>
  <xdr:twoCellAnchor>
    <xdr:from>
      <xdr:col>1</xdr:col>
      <xdr:colOff>76200</xdr:colOff>
      <xdr:row>10</xdr:row>
      <xdr:rowOff>9525</xdr:rowOff>
    </xdr:from>
    <xdr:to>
      <xdr:col>1</xdr:col>
      <xdr:colOff>333375</xdr:colOff>
      <xdr:row>11</xdr:row>
      <xdr:rowOff>85725</xdr:rowOff>
    </xdr:to>
    <xdr:pic>
      <xdr:nvPicPr>
        <xdr:cNvPr id="18"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685800" y="1600200"/>
          <a:ext cx="257175" cy="238125"/>
        </a:xfrm>
        <a:prstGeom prst="rect">
          <a:avLst/>
        </a:prstGeom>
        <a:noFill/>
        <a:ln w="9525" cmpd="sng">
          <a:noFill/>
        </a:ln>
      </xdr:spPr>
    </xdr:pic>
    <xdr:clientData/>
  </xdr:twoCellAnchor>
  <xdr:twoCellAnchor>
    <xdr:from>
      <xdr:col>0</xdr:col>
      <xdr:colOff>581025</xdr:colOff>
      <xdr:row>20</xdr:row>
      <xdr:rowOff>142875</xdr:rowOff>
    </xdr:from>
    <xdr:to>
      <xdr:col>4</xdr:col>
      <xdr:colOff>238125</xdr:colOff>
      <xdr:row>22</xdr:row>
      <xdr:rowOff>114300</xdr:rowOff>
    </xdr:to>
    <xdr:sp macro="[0]!YASAL">
      <xdr:nvSpPr>
        <xdr:cNvPr id="19" name="AutoShape 6"/>
        <xdr:cNvSpPr>
          <a:spLocks/>
        </xdr:cNvSpPr>
      </xdr:nvSpPr>
      <xdr:spPr>
        <a:xfrm>
          <a:off x="581025" y="3543300"/>
          <a:ext cx="2095500" cy="314325"/>
        </a:xfrm>
        <a:prstGeom prst="roundRect">
          <a:avLst>
            <a:gd name="adj" fmla="val 0"/>
          </a:avLst>
        </a:prstGeom>
        <a:solidFill>
          <a:srgbClr val="FF6699"/>
        </a:solidFill>
        <a:ln w="9525" cmpd="sng">
          <a:noFill/>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Yasal Dayanak</a:t>
          </a:r>
        </a:p>
      </xdr:txBody>
    </xdr:sp>
    <xdr:clientData/>
  </xdr:twoCellAnchor>
  <xdr:twoCellAnchor>
    <xdr:from>
      <xdr:col>0</xdr:col>
      <xdr:colOff>323850</xdr:colOff>
      <xdr:row>36</xdr:row>
      <xdr:rowOff>0</xdr:rowOff>
    </xdr:from>
    <xdr:to>
      <xdr:col>11</xdr:col>
      <xdr:colOff>19050</xdr:colOff>
      <xdr:row>39</xdr:row>
      <xdr:rowOff>152400</xdr:rowOff>
    </xdr:to>
    <xdr:sp>
      <xdr:nvSpPr>
        <xdr:cNvPr id="20" name="Metin kutusu 27"/>
        <xdr:cNvSpPr txBox="1">
          <a:spLocks noChangeArrowheads="1"/>
        </xdr:cNvSpPr>
      </xdr:nvSpPr>
      <xdr:spPr>
        <a:xfrm>
          <a:off x="323850" y="6029325"/>
          <a:ext cx="6286500" cy="638175"/>
        </a:xfrm>
        <a:prstGeom prst="rect">
          <a:avLst/>
        </a:prstGeom>
        <a:solidFill>
          <a:srgbClr val="FFC000"/>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dosyası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a:t>
          </a:r>
        </a:p>
      </xdr:txBody>
    </xdr:sp>
    <xdr:clientData/>
  </xdr:twoCellAnchor>
  <xdr:twoCellAnchor editAs="oneCell">
    <xdr:from>
      <xdr:col>7</xdr:col>
      <xdr:colOff>390525</xdr:colOff>
      <xdr:row>13</xdr:row>
      <xdr:rowOff>57150</xdr:rowOff>
    </xdr:from>
    <xdr:to>
      <xdr:col>10</xdr:col>
      <xdr:colOff>209550</xdr:colOff>
      <xdr:row>23</xdr:row>
      <xdr:rowOff>123825</xdr:rowOff>
    </xdr:to>
    <xdr:pic>
      <xdr:nvPicPr>
        <xdr:cNvPr id="21" name="Resim 1"/>
        <xdr:cNvPicPr preferRelativeResize="1">
          <a:picLocks noChangeAspect="1"/>
        </xdr:cNvPicPr>
      </xdr:nvPicPr>
      <xdr:blipFill>
        <a:blip r:embed="rId4"/>
        <a:stretch>
          <a:fillRect/>
        </a:stretch>
      </xdr:blipFill>
      <xdr:spPr>
        <a:xfrm>
          <a:off x="4657725" y="2152650"/>
          <a:ext cx="1647825" cy="1876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15</xdr:row>
      <xdr:rowOff>85725</xdr:rowOff>
    </xdr:from>
    <xdr:to>
      <xdr:col>11</xdr:col>
      <xdr:colOff>504825</xdr:colOff>
      <xdr:row>17</xdr:row>
      <xdr:rowOff>0</xdr:rowOff>
    </xdr:to>
    <xdr:sp macro="[0]!MENÜ">
      <xdr:nvSpPr>
        <xdr:cNvPr id="1" name="Texte 1"/>
        <xdr:cNvSpPr>
          <a:spLocks/>
        </xdr:cNvSpPr>
      </xdr:nvSpPr>
      <xdr:spPr>
        <a:xfrm>
          <a:off x="9420225" y="2581275"/>
          <a:ext cx="847725" cy="2381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xdr:from>
      <xdr:col>0</xdr:col>
      <xdr:colOff>0</xdr:colOff>
      <xdr:row>12</xdr:row>
      <xdr:rowOff>152400</xdr:rowOff>
    </xdr:from>
    <xdr:to>
      <xdr:col>0</xdr:col>
      <xdr:colOff>628650</xdr:colOff>
      <xdr:row>17</xdr:row>
      <xdr:rowOff>0</xdr:rowOff>
    </xdr:to>
    <xdr:sp>
      <xdr:nvSpPr>
        <xdr:cNvPr id="2" name="Text Box 52"/>
        <xdr:cNvSpPr txBox="1">
          <a:spLocks noChangeArrowheads="1"/>
        </xdr:cNvSpPr>
      </xdr:nvSpPr>
      <xdr:spPr>
        <a:xfrm>
          <a:off x="0" y="2143125"/>
          <a:ext cx="628650" cy="676275"/>
        </a:xfrm>
        <a:prstGeom prst="rect">
          <a:avLst/>
        </a:prstGeom>
        <a:solidFill>
          <a:srgbClr val="FFFFE1"/>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FF0000"/>
              </a:solidFill>
              <a:latin typeface="Arial"/>
              <a:ea typeface="Arial"/>
              <a:cs typeface="Arial"/>
            </a:rPr>
            <a:t> Kurum Hesap Bilgileri</a:t>
          </a:r>
        </a:p>
      </xdr:txBody>
    </xdr:sp>
    <xdr:clientData/>
  </xdr:twoCellAnchor>
  <xdr:twoCellAnchor>
    <xdr:from>
      <xdr:col>10</xdr:col>
      <xdr:colOff>190500</xdr:colOff>
      <xdr:row>26</xdr:row>
      <xdr:rowOff>0</xdr:rowOff>
    </xdr:from>
    <xdr:to>
      <xdr:col>11</xdr:col>
      <xdr:colOff>485775</xdr:colOff>
      <xdr:row>31</xdr:row>
      <xdr:rowOff>19050</xdr:rowOff>
    </xdr:to>
    <xdr:sp>
      <xdr:nvSpPr>
        <xdr:cNvPr id="3" name="Metin kutusu 2"/>
        <xdr:cNvSpPr txBox="1">
          <a:spLocks noChangeArrowheads="1"/>
        </xdr:cNvSpPr>
      </xdr:nvSpPr>
      <xdr:spPr>
        <a:xfrm>
          <a:off x="9248775" y="4476750"/>
          <a:ext cx="1000125"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Not; Belge yok ise adedi kısmını boş bırakınız.</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2</xdr:row>
      <xdr:rowOff>95250</xdr:rowOff>
    </xdr:from>
    <xdr:to>
      <xdr:col>29</xdr:col>
      <xdr:colOff>66675</xdr:colOff>
      <xdr:row>3</xdr:row>
      <xdr:rowOff>66675</xdr:rowOff>
    </xdr:to>
    <xdr:sp macro="[0]!MENÜ">
      <xdr:nvSpPr>
        <xdr:cNvPr id="1" name="AutoShape 4"/>
        <xdr:cNvSpPr>
          <a:spLocks/>
        </xdr:cNvSpPr>
      </xdr:nvSpPr>
      <xdr:spPr>
        <a:xfrm>
          <a:off x="8610600" y="95250"/>
          <a:ext cx="1133475" cy="304800"/>
        </a:xfrm>
        <a:prstGeom prst="roundRect">
          <a:avLst/>
        </a:prstGeom>
        <a:solidFill>
          <a:srgbClr val="3366FF"/>
        </a:solidFill>
        <a:ln w="9525"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MENÜ</a:t>
          </a:r>
        </a:p>
      </xdr:txBody>
    </xdr:sp>
    <xdr:clientData fPrintsWithSheet="0"/>
  </xdr:twoCellAnchor>
  <xdr:twoCellAnchor editAs="oneCell">
    <xdr:from>
      <xdr:col>5</xdr:col>
      <xdr:colOff>228600</xdr:colOff>
      <xdr:row>2</xdr:row>
      <xdr:rowOff>133350</xdr:rowOff>
    </xdr:from>
    <xdr:to>
      <xdr:col>11</xdr:col>
      <xdr:colOff>123825</xdr:colOff>
      <xdr:row>3</xdr:row>
      <xdr:rowOff>95250</xdr:rowOff>
    </xdr:to>
    <xdr:pic>
      <xdr:nvPicPr>
        <xdr:cNvPr id="2" name="CommandButton1"/>
        <xdr:cNvPicPr preferRelativeResize="1">
          <a:picLocks noChangeAspect="1"/>
        </xdr:cNvPicPr>
      </xdr:nvPicPr>
      <xdr:blipFill>
        <a:blip r:embed="rId1"/>
        <a:stretch>
          <a:fillRect/>
        </a:stretch>
      </xdr:blipFill>
      <xdr:spPr>
        <a:xfrm>
          <a:off x="4067175" y="133350"/>
          <a:ext cx="1323975" cy="29527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590550</xdr:colOff>
      <xdr:row>0</xdr:row>
      <xdr:rowOff>85725</xdr:rowOff>
    </xdr:from>
    <xdr:to>
      <xdr:col>2</xdr:col>
      <xdr:colOff>1743075</xdr:colOff>
      <xdr:row>0</xdr:row>
      <xdr:rowOff>361950</xdr:rowOff>
    </xdr:to>
    <xdr:sp macro="[0]!MesajKutusu">
      <xdr:nvSpPr>
        <xdr:cNvPr id="1" name="Texte 1"/>
        <xdr:cNvSpPr>
          <a:spLocks/>
        </xdr:cNvSpPr>
      </xdr:nvSpPr>
      <xdr:spPr>
        <a:xfrm>
          <a:off x="2085975" y="85725"/>
          <a:ext cx="115252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Açıklama</a:t>
          </a:r>
        </a:p>
      </xdr:txBody>
    </xdr:sp>
    <xdr:clientData fPrintsWithSheet="0"/>
  </xdr:twoCellAnchor>
  <xdr:twoCellAnchor editAs="absolute">
    <xdr:from>
      <xdr:col>2</xdr:col>
      <xdr:colOff>571500</xdr:colOff>
      <xdr:row>0</xdr:row>
      <xdr:rowOff>466725</xdr:rowOff>
    </xdr:from>
    <xdr:to>
      <xdr:col>2</xdr:col>
      <xdr:colOff>1733550</xdr:colOff>
      <xdr:row>0</xdr:row>
      <xdr:rowOff>762000</xdr:rowOff>
    </xdr:to>
    <xdr:sp macro="[0]!bilgiler">
      <xdr:nvSpPr>
        <xdr:cNvPr id="2" name="Texte 1"/>
        <xdr:cNvSpPr>
          <a:spLocks/>
        </xdr:cNvSpPr>
      </xdr:nvSpPr>
      <xdr:spPr>
        <a:xfrm>
          <a:off x="2066925" y="466725"/>
          <a:ext cx="1162050" cy="29527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BİLGİLER</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1133475</xdr:colOff>
      <xdr:row>0</xdr:row>
      <xdr:rowOff>85725</xdr:rowOff>
    </xdr:from>
    <xdr:to>
      <xdr:col>7</xdr:col>
      <xdr:colOff>85725</xdr:colOff>
      <xdr:row>2</xdr:row>
      <xdr:rowOff>85725</xdr:rowOff>
    </xdr:to>
    <xdr:pic>
      <xdr:nvPicPr>
        <xdr:cNvPr id="1" name="CommandButton1"/>
        <xdr:cNvPicPr preferRelativeResize="1">
          <a:picLocks noChangeAspect="1"/>
        </xdr:cNvPicPr>
      </xdr:nvPicPr>
      <xdr:blipFill>
        <a:blip r:embed="rId1"/>
        <a:stretch>
          <a:fillRect/>
        </a:stretch>
      </xdr:blipFill>
      <xdr:spPr>
        <a:xfrm>
          <a:off x="3257550" y="85725"/>
          <a:ext cx="1552575" cy="4381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4</xdr:row>
      <xdr:rowOff>238125</xdr:rowOff>
    </xdr:from>
    <xdr:to>
      <xdr:col>9</xdr:col>
      <xdr:colOff>361950</xdr:colOff>
      <xdr:row>5</xdr:row>
      <xdr:rowOff>276225</xdr:rowOff>
    </xdr:to>
    <xdr:sp macro="[0]!nakit">
      <xdr:nvSpPr>
        <xdr:cNvPr id="1" name="Texte 1"/>
        <xdr:cNvSpPr>
          <a:spLocks/>
        </xdr:cNvSpPr>
      </xdr:nvSpPr>
      <xdr:spPr>
        <a:xfrm>
          <a:off x="6810375" y="1266825"/>
          <a:ext cx="1247775" cy="3143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Ödeme Emri &gt;</a:t>
          </a:r>
        </a:p>
      </xdr:txBody>
    </xdr:sp>
    <xdr:clientData fPrintsWithSheet="0"/>
  </xdr:twoCellAnchor>
  <xdr:twoCellAnchor editAs="oneCell">
    <xdr:from>
      <xdr:col>7</xdr:col>
      <xdr:colOff>390525</xdr:colOff>
      <xdr:row>3</xdr:row>
      <xdr:rowOff>104775</xdr:rowOff>
    </xdr:from>
    <xdr:to>
      <xdr:col>9</xdr:col>
      <xdr:colOff>361950</xdr:colOff>
      <xdr:row>4</xdr:row>
      <xdr:rowOff>133350</xdr:rowOff>
    </xdr:to>
    <xdr:pic>
      <xdr:nvPicPr>
        <xdr:cNvPr id="2" name="CommandButton1"/>
        <xdr:cNvPicPr preferRelativeResize="1">
          <a:picLocks noChangeAspect="1"/>
        </xdr:cNvPicPr>
      </xdr:nvPicPr>
      <xdr:blipFill>
        <a:blip r:embed="rId1"/>
        <a:stretch>
          <a:fillRect/>
        </a:stretch>
      </xdr:blipFill>
      <xdr:spPr>
        <a:xfrm>
          <a:off x="6867525" y="800100"/>
          <a:ext cx="1190625" cy="3619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AppData\Local\Microsoft\Windows\Temporary%20Internet%20Files\Content.IE5\90LD9BZ2\01120233_ucretli_ekderscizelgesi_2015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ite\Site\UcretCizelgesiHazirlama-2011_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ite\UcretCizelgesiHazirlama-2011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WIN7\AppData\Local\Microsoft\Windows\Temporary%20Internet%20Files\Content.IE5\90LD9BZ2\Klas&#246;rlerim\Programlar\13121312_ggyollugu2014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WIN7\AppData\Local\Microsoft\Windows\Temporary%20Internet%20Files\Content.IE5\90LD9BZ2\Klas&#246;rlerim\Programlar\burs_odeme_2013_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rogram%20Files\Microsoft%20Office\Office14\Library\SOLVER\SOLVE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YLAR"/>
      <sheetName val="MERKEZ İLÇE"/>
      <sheetName val="DÖNEM"/>
      <sheetName val="KOD"/>
      <sheetName val="UNVAN"/>
      <sheetName val="DÖNEM2"/>
      <sheetName val="EKLER"/>
      <sheetName val="MENÜ"/>
      <sheetName val="BİLGİLER"/>
      <sheetName val="CİZELGE"/>
      <sheetName val="UCRETLİ"/>
      <sheetName val="YAZI1"/>
      <sheetName val="YAZI2"/>
      <sheetName val="YASAL"/>
      <sheetName val="01120233_ucretli_ekderscizelges"/>
    </sheetNames>
    <sheetDataSet>
      <sheetData sheetId="2">
        <row r="1">
          <cell r="C1" t="str">
            <v>Ocak</v>
          </cell>
        </row>
        <row r="2">
          <cell r="C2" t="str">
            <v>Şubat</v>
          </cell>
        </row>
        <row r="3">
          <cell r="C3" t="str">
            <v>Mart</v>
          </cell>
        </row>
        <row r="4">
          <cell r="C4" t="str">
            <v>Nisan</v>
          </cell>
        </row>
        <row r="5">
          <cell r="C5" t="str">
            <v>Mayıs</v>
          </cell>
        </row>
        <row r="6">
          <cell r="C6" t="str">
            <v>Haziran</v>
          </cell>
        </row>
        <row r="7">
          <cell r="C7" t="str">
            <v>Temmuz</v>
          </cell>
        </row>
        <row r="8">
          <cell r="C8" t="str">
            <v>Ağustos</v>
          </cell>
        </row>
        <row r="9">
          <cell r="C9" t="str">
            <v>Eylül</v>
          </cell>
        </row>
        <row r="10">
          <cell r="C10" t="str">
            <v>Ekim</v>
          </cell>
        </row>
        <row r="11">
          <cell r="C11" t="str">
            <v>Kasım</v>
          </cell>
        </row>
        <row r="12">
          <cell r="C12" t="str">
            <v>Aralık</v>
          </cell>
        </row>
      </sheetData>
      <sheetData sheetId="6">
        <row r="2">
          <cell r="A2" t="str">
            <v>Ek Ders Ücret Çizelgesi</v>
          </cell>
        </row>
        <row r="3">
          <cell r="A3" t="str">
            <v>İl-İlçe Görevlendirme Onayı</v>
          </cell>
        </row>
        <row r="4">
          <cell r="A4" t="str">
            <v>Destekleme Kursu Onayı</v>
          </cell>
        </row>
        <row r="5">
          <cell r="A5" t="str">
            <v>Göreve Başlama Yazısı</v>
          </cell>
        </row>
        <row r="6">
          <cell r="A6" t="str">
            <v>Ücret Onayı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Ü"/>
      <sheetName val="BİLGİLER"/>
      <sheetName val="CİZELGEKAD"/>
      <sheetName val="CİZELGESOZ"/>
      <sheetName val="YAZI1"/>
      <sheetName val="YAZI2"/>
      <sheetName val="YASAL"/>
      <sheetName val="KOD"/>
      <sheetName val="DÖNEM"/>
      <sheetName val="UcretCizelgesiHazirlama-2011_1"/>
    </sheetNames>
    <sheetDataSet>
      <sheetData sheetId="8">
        <row r="1">
          <cell r="B1" t="str">
            <v>1-14 Ocak</v>
          </cell>
        </row>
        <row r="2">
          <cell r="B2" t="str">
            <v>15-Ocak 14-Şubat</v>
          </cell>
        </row>
        <row r="3">
          <cell r="B3" t="str">
            <v>15-Şubat/14-Mart</v>
          </cell>
        </row>
        <row r="4">
          <cell r="B4" t="str">
            <v>15-Mart 14-Nisan</v>
          </cell>
        </row>
        <row r="5">
          <cell r="B5" t="str">
            <v>15-Nisan 14-Mayıs</v>
          </cell>
        </row>
        <row r="6">
          <cell r="B6" t="str">
            <v>15-Mayıs 14-Haziran</v>
          </cell>
        </row>
        <row r="7">
          <cell r="B7" t="str">
            <v>15-Haziran 30 Haziran</v>
          </cell>
        </row>
        <row r="8">
          <cell r="B8" t="str">
            <v>01-Temmuz 14-Temmuz</v>
          </cell>
        </row>
        <row r="9">
          <cell r="B9" t="str">
            <v>15-Tiemmuz 14-Ağustos</v>
          </cell>
        </row>
        <row r="10">
          <cell r="B10" t="str">
            <v>15-Ağustos 14-Eylül</v>
          </cell>
        </row>
        <row r="11">
          <cell r="B11" t="str">
            <v>15-Eylül  14-Ekim</v>
          </cell>
        </row>
        <row r="12">
          <cell r="B12" t="str">
            <v>15-Ekim 14-Kasım</v>
          </cell>
        </row>
        <row r="13">
          <cell r="B13" t="str">
            <v>15-Kasım-14 Aralık</v>
          </cell>
        </row>
        <row r="14">
          <cell r="B14" t="str">
            <v>15-Aralık-31-Aralık</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Ü"/>
      <sheetName val="BİLGİLER"/>
      <sheetName val="CİZELGEKAD"/>
      <sheetName val="CİZELGESOZ"/>
      <sheetName val="YAZI1"/>
      <sheetName val="YAZI2"/>
      <sheetName val="YASAL"/>
      <sheetName val="KOD"/>
      <sheetName val="DÖNEM"/>
    </sheetNames>
    <sheetDataSet>
      <sheetData sheetId="7">
        <row r="3">
          <cell r="F3" t="str">
            <v>MERKEZ İLÇE</v>
          </cell>
        </row>
        <row r="4">
          <cell r="F4" t="str">
            <v>AKDAĞMADENİ </v>
          </cell>
        </row>
        <row r="5">
          <cell r="F5" t="str">
            <v>AYDINCIK</v>
          </cell>
        </row>
        <row r="6">
          <cell r="F6" t="str">
            <v>BOĞAZLIYAN</v>
          </cell>
        </row>
        <row r="7">
          <cell r="F7" t="str">
            <v>ÇANDIR</v>
          </cell>
        </row>
        <row r="8">
          <cell r="F8" t="str">
            <v>ÇAYIRALAN</v>
          </cell>
        </row>
        <row r="9">
          <cell r="F9" t="str">
            <v>ÇEKEREK</v>
          </cell>
        </row>
        <row r="10">
          <cell r="F10" t="str">
            <v>KADIŞEHRİ</v>
          </cell>
        </row>
        <row r="11">
          <cell r="F11" t="str">
            <v>SARAYKENT</v>
          </cell>
        </row>
        <row r="12">
          <cell r="F12" t="str">
            <v>SARIKAYA</v>
          </cell>
        </row>
        <row r="13">
          <cell r="F13" t="str">
            <v>SORGUN</v>
          </cell>
        </row>
        <row r="14">
          <cell r="F14" t="str">
            <v>ŞEFAATLİ</v>
          </cell>
        </row>
        <row r="15">
          <cell r="F15" t="str">
            <v>YENİFAKILI</v>
          </cell>
        </row>
        <row r="16">
          <cell r="F16" t="str">
            <v>YERKÖY</v>
          </cell>
        </row>
      </sheetData>
      <sheetData sheetId="8">
        <row r="1">
          <cell r="A1" t="str">
            <v>01</v>
          </cell>
        </row>
        <row r="2">
          <cell r="A2" t="str">
            <v>02</v>
          </cell>
        </row>
        <row r="3">
          <cell r="A3" t="str">
            <v>03</v>
          </cell>
        </row>
        <row r="4">
          <cell r="A4" t="str">
            <v>04</v>
          </cell>
        </row>
        <row r="5">
          <cell r="A5" t="str">
            <v>05</v>
          </cell>
        </row>
        <row r="6">
          <cell r="A6" t="str">
            <v>06</v>
          </cell>
        </row>
        <row r="7">
          <cell r="A7" t="str">
            <v>07</v>
          </cell>
        </row>
        <row r="8">
          <cell r="A8" t="str">
            <v>08</v>
          </cell>
        </row>
        <row r="9">
          <cell r="A9" t="str">
            <v>09</v>
          </cell>
        </row>
        <row r="10">
          <cell r="A10" t="str">
            <v>10</v>
          </cell>
        </row>
        <row r="11">
          <cell r="A11" t="str">
            <v>11</v>
          </cell>
        </row>
        <row r="12">
          <cell r="A12" t="str">
            <v>12</v>
          </cell>
        </row>
        <row r="13">
          <cell r="A13" t="str">
            <v>13</v>
          </cell>
        </row>
        <row r="14">
          <cell r="A14" t="str">
            <v>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ASAL"/>
      <sheetName val="ANAKOD"/>
      <sheetName val="GÜNDELİK"/>
      <sheetName val="MENÜ"/>
      <sheetName val="BİLGİLER"/>
      <sheetName val="LİSTE"/>
      <sheetName val="BORDRO"/>
      <sheetName val="TALİMAT"/>
      <sheetName val="NAKİT"/>
      <sheetName val="TETCET"/>
      <sheetName val="AYLAR"/>
    </sheetNames>
    <sheetDataSet>
      <sheetData sheetId="1">
        <row r="3">
          <cell r="B3" t="str">
            <v>Millî Eğitim Müdürlüğü</v>
          </cell>
        </row>
        <row r="4">
          <cell r="B4" t="str">
            <v>Okul Öncesi ve İlköğretim Okulları</v>
          </cell>
        </row>
        <row r="5">
          <cell r="B5" t="str">
            <v>Genel Ortaöğretim Okulları</v>
          </cell>
        </row>
        <row r="6">
          <cell r="B6" t="str">
            <v>Mesleki ve Teknik Okullar</v>
          </cell>
        </row>
        <row r="7">
          <cell r="B7" t="str">
            <v>Din Öğretimi Okulları</v>
          </cell>
        </row>
        <row r="8">
          <cell r="B8" t="str">
            <v>Hayatboyu Öğrenme ve Halk Eğitim</v>
          </cell>
        </row>
        <row r="9">
          <cell r="B9" t="str">
            <v>Özel Eğitim Okul ve Kurumları</v>
          </cell>
        </row>
      </sheetData>
      <sheetData sheetId="10">
        <row r="1">
          <cell r="A1" t="str">
            <v>01</v>
          </cell>
          <cell r="B1" t="str">
            <v>OCAK</v>
          </cell>
        </row>
        <row r="2">
          <cell r="A2" t="str">
            <v>02</v>
          </cell>
          <cell r="B2" t="str">
            <v>ŞUBAT</v>
          </cell>
        </row>
        <row r="3">
          <cell r="A3" t="str">
            <v>03</v>
          </cell>
          <cell r="B3" t="str">
            <v>MART</v>
          </cell>
        </row>
        <row r="4">
          <cell r="A4" t="str">
            <v>04</v>
          </cell>
          <cell r="B4" t="str">
            <v>NİSAN</v>
          </cell>
        </row>
        <row r="5">
          <cell r="A5" t="str">
            <v>05</v>
          </cell>
          <cell r="B5" t="str">
            <v>MAYIS</v>
          </cell>
        </row>
        <row r="6">
          <cell r="A6" t="str">
            <v>06</v>
          </cell>
          <cell r="B6" t="str">
            <v>HAZİRAN</v>
          </cell>
        </row>
        <row r="7">
          <cell r="A7" t="str">
            <v>07</v>
          </cell>
          <cell r="B7" t="str">
            <v>TEMMUZ</v>
          </cell>
        </row>
        <row r="8">
          <cell r="A8" t="str">
            <v>08</v>
          </cell>
          <cell r="B8" t="str">
            <v>AĞUSTOS</v>
          </cell>
        </row>
        <row r="9">
          <cell r="A9" t="str">
            <v>09</v>
          </cell>
          <cell r="B9" t="str">
            <v>EYLÜL</v>
          </cell>
        </row>
        <row r="10">
          <cell r="A10" t="str">
            <v>10</v>
          </cell>
          <cell r="B10" t="str">
            <v>EKİM</v>
          </cell>
        </row>
        <row r="11">
          <cell r="A11" t="str">
            <v>11</v>
          </cell>
          <cell r="B11" t="str">
            <v>KASIM</v>
          </cell>
        </row>
        <row r="12">
          <cell r="A12" t="str">
            <v>12</v>
          </cell>
          <cell r="B12" t="str">
            <v>ARALIK</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YLAR"/>
      <sheetName val="KOD"/>
      <sheetName val="YASAL"/>
      <sheetName val="MENÜ"/>
      <sheetName val="BİLGİLER"/>
      <sheetName val="LİSTE"/>
      <sheetName val="BORDRO"/>
      <sheetName val="BANKA"/>
      <sheetName val="NAKİT"/>
      <sheetName val="NAKİT2"/>
      <sheetName val="MUTEMET"/>
      <sheetName val="TALİMAT"/>
      <sheetName val="TESLİM"/>
      <sheetName val="Sayfa1"/>
    </sheetNames>
    <sheetDataSet>
      <sheetData sheetId="1">
        <row r="3">
          <cell r="B3" t="str">
            <v>Okul Öncesi ve İlköğretim Okulları</v>
          </cell>
        </row>
        <row r="4">
          <cell r="B4" t="str">
            <v>Genel Ortaöğretim Okulları</v>
          </cell>
        </row>
        <row r="5">
          <cell r="B5" t="str">
            <v>Mesleki ve Teknik Okullar</v>
          </cell>
        </row>
        <row r="6">
          <cell r="B6" t="str">
            <v>Din Öğretimi Okulları</v>
          </cell>
        </row>
        <row r="7">
          <cell r="B7" t="str">
            <v>Özel Eğitim Okul ve Kurumları</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byayikci@meb.gov.t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ayfa3"/>
  <dimension ref="A1:F3"/>
  <sheetViews>
    <sheetView zoomScalePageLayoutView="0" workbookViewId="0" topLeftCell="A1">
      <selection activeCell="F3" sqref="F3"/>
    </sheetView>
  </sheetViews>
  <sheetFormatPr defaultColWidth="9.140625" defaultRowHeight="12.75"/>
  <cols>
    <col min="1" max="4" width="8.8515625" style="559" customWidth="1"/>
    <col min="5" max="5" width="10.7109375" style="559" customWidth="1"/>
    <col min="6" max="16384" width="8.8515625" style="559" customWidth="1"/>
  </cols>
  <sheetData>
    <row r="1" spans="1:6" ht="14.25">
      <c r="A1" s="559" t="s">
        <v>320</v>
      </c>
      <c r="B1" s="559" t="s">
        <v>320</v>
      </c>
      <c r="E1" s="559">
        <v>123</v>
      </c>
      <c r="F1" s="559" t="str">
        <f>Rakami_Yaz(E1)</f>
        <v>YüzYirmiÜç</v>
      </c>
    </row>
    <row r="2" spans="1:2" ht="14.25">
      <c r="A2" s="559" t="s">
        <v>320</v>
      </c>
      <c r="B2" s="559" t="s">
        <v>320</v>
      </c>
    </row>
    <row r="3" ht="14.25">
      <c r="E3" s="559">
        <v>123.6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ayfa6">
    <tabColor indexed="15"/>
  </sheetPr>
  <dimension ref="A1:FQ31"/>
  <sheetViews>
    <sheetView zoomScale="75" zoomScaleNormal="75" zoomScalePageLayoutView="0" workbookViewId="0" topLeftCell="A1">
      <pane ySplit="2" topLeftCell="A3" activePane="bottomLeft" state="frozen"/>
      <selection pane="topLeft" activeCell="A1" sqref="A1"/>
      <selection pane="bottomLeft" activeCell="L16" sqref="L16"/>
    </sheetView>
  </sheetViews>
  <sheetFormatPr defaultColWidth="9.140625" defaultRowHeight="12.75"/>
  <cols>
    <col min="1" max="1" width="5.421875" style="138" customWidth="1"/>
    <col min="2" max="2" width="17.00390625" style="141" customWidth="1"/>
    <col min="3" max="3" width="33.421875" style="139" customWidth="1"/>
    <col min="4" max="4" width="17.28125" style="140" customWidth="1"/>
    <col min="5" max="5" width="24.28125" style="140" customWidth="1"/>
    <col min="6" max="6" width="7.28125" style="141" customWidth="1"/>
    <col min="7" max="7" width="8.7109375" style="142" customWidth="1"/>
    <col min="8" max="8" width="7.7109375" style="142" customWidth="1"/>
    <col min="9" max="9" width="7.28125" style="142" customWidth="1"/>
    <col min="10" max="10" width="11.140625" style="142" customWidth="1"/>
    <col min="11" max="11" width="11.28125" style="142" customWidth="1"/>
    <col min="12" max="12" width="6.00390625" style="150" customWidth="1"/>
    <col min="13" max="13" width="6.00390625" style="143" customWidth="1"/>
    <col min="14" max="15" width="5.8515625" style="143" customWidth="1"/>
    <col min="16" max="16" width="6.140625" style="143" customWidth="1"/>
    <col min="17" max="17" width="5.7109375" style="143" customWidth="1"/>
    <col min="18" max="18" width="8.28125" style="143" customWidth="1"/>
    <col min="19" max="19" width="10.421875" style="143" customWidth="1"/>
    <col min="20" max="20" width="10.7109375" style="569" customWidth="1"/>
    <col min="21" max="21" width="9.7109375" style="180" customWidth="1"/>
    <col min="22" max="22" width="10.421875" style="180" customWidth="1"/>
    <col min="23" max="24" width="9.7109375" style="180" customWidth="1"/>
    <col min="25" max="25" width="10.7109375" style="180" customWidth="1"/>
    <col min="26" max="26" width="11.57421875" style="566" customWidth="1"/>
    <col min="27" max="16384" width="9.140625" style="138" customWidth="1"/>
  </cols>
  <sheetData>
    <row r="1" spans="1:38" ht="88.5" customHeight="1">
      <c r="A1" s="503" t="s">
        <v>298</v>
      </c>
      <c r="B1" s="504" t="s">
        <v>268</v>
      </c>
      <c r="C1" s="382" t="s">
        <v>132</v>
      </c>
      <c r="D1" s="502" t="s">
        <v>304</v>
      </c>
      <c r="E1" s="502" t="s">
        <v>305</v>
      </c>
      <c r="F1" s="383" t="s">
        <v>303</v>
      </c>
      <c r="G1" s="384" t="s">
        <v>302</v>
      </c>
      <c r="H1" s="384" t="s">
        <v>276</v>
      </c>
      <c r="I1" s="384" t="s">
        <v>278</v>
      </c>
      <c r="J1" s="583" t="s">
        <v>323</v>
      </c>
      <c r="K1" s="571" t="s">
        <v>324</v>
      </c>
      <c r="L1" s="434" t="str">
        <f>IF(K2="1.Dönem","Ocak","Temmuz")</f>
        <v>Ocak</v>
      </c>
      <c r="M1" s="434" t="str">
        <f>IF(K2="1.Dönem","Şubat","Ağustos")</f>
        <v>Şubat</v>
      </c>
      <c r="N1" s="434" t="str">
        <f>IF(K2="1.Dönem","Mart","Eylül")</f>
        <v>Mart</v>
      </c>
      <c r="O1" s="434" t="str">
        <f>IF(K2="1.Dönem","Nisan","Ekim")</f>
        <v>Nisan</v>
      </c>
      <c r="P1" s="434" t="str">
        <f>IF(K2="1.Dönem","Mayıs","Kasım")</f>
        <v>Mayıs</v>
      </c>
      <c r="Q1" s="434" t="str">
        <f>IF(K2="1.Dönem","Haziran","Aralık")</f>
        <v>Haziran</v>
      </c>
      <c r="R1" s="179" t="s">
        <v>277</v>
      </c>
      <c r="S1" s="179" t="s">
        <v>279</v>
      </c>
      <c r="T1" s="567" t="s">
        <v>326</v>
      </c>
      <c r="U1" s="585" t="s">
        <v>325</v>
      </c>
      <c r="V1" s="585" t="s">
        <v>327</v>
      </c>
      <c r="W1" s="179" t="s">
        <v>153</v>
      </c>
      <c r="X1" s="179" t="s">
        <v>150</v>
      </c>
      <c r="Y1" s="178" t="s">
        <v>169</v>
      </c>
      <c r="Z1" s="585" t="s">
        <v>151</v>
      </c>
      <c r="AA1" s="148"/>
      <c r="AB1" s="137"/>
      <c r="AC1" s="137"/>
      <c r="AD1" s="137"/>
      <c r="AE1" s="137"/>
      <c r="AF1" s="137"/>
      <c r="AG1" s="137"/>
      <c r="AH1" s="137"/>
      <c r="AI1" s="137"/>
      <c r="AJ1" s="137"/>
      <c r="AK1" s="137"/>
      <c r="AL1" s="137"/>
    </row>
    <row r="2" spans="1:173" s="149" customFormat="1" ht="16.5" customHeight="1">
      <c r="A2" s="385">
        <v>1</v>
      </c>
      <c r="B2" s="386">
        <v>12345678901</v>
      </c>
      <c r="C2" s="435" t="s">
        <v>156</v>
      </c>
      <c r="D2" s="430" t="s">
        <v>348</v>
      </c>
      <c r="E2" s="387" t="s">
        <v>347</v>
      </c>
      <c r="F2" s="388" t="s">
        <v>355</v>
      </c>
      <c r="G2" s="388" t="s">
        <v>361</v>
      </c>
      <c r="H2" s="429">
        <v>34</v>
      </c>
      <c r="I2" s="437">
        <v>0</v>
      </c>
      <c r="J2" s="584">
        <v>25</v>
      </c>
      <c r="K2" s="388" t="s">
        <v>334</v>
      </c>
      <c r="L2" s="428">
        <v>10</v>
      </c>
      <c r="M2" s="428">
        <v>10</v>
      </c>
      <c r="N2" s="428">
        <v>10</v>
      </c>
      <c r="O2" s="428">
        <v>10</v>
      </c>
      <c r="P2" s="428">
        <v>10</v>
      </c>
      <c r="Q2" s="428">
        <v>10</v>
      </c>
      <c r="R2" s="427">
        <v>60</v>
      </c>
      <c r="S2" s="228">
        <v>11.33</v>
      </c>
      <c r="T2" s="568">
        <v>679.8</v>
      </c>
      <c r="U2" s="228">
        <v>25</v>
      </c>
      <c r="V2" s="228">
        <v>704.8</v>
      </c>
      <c r="W2" s="228">
        <v>0</v>
      </c>
      <c r="X2" s="228">
        <v>5.35</v>
      </c>
      <c r="Y2" s="228">
        <v>5.35</v>
      </c>
      <c r="Z2" s="564">
        <v>699.4499999999999</v>
      </c>
      <c r="AA2" s="148"/>
      <c r="AB2" s="148"/>
      <c r="AC2" s="148"/>
      <c r="AD2" s="148"/>
      <c r="AE2" s="148"/>
      <c r="AF2" s="148"/>
      <c r="AG2" s="148"/>
      <c r="AH2" s="148"/>
      <c r="AI2" s="148"/>
      <c r="AJ2" s="148"/>
      <c r="AK2" s="148"/>
      <c r="AL2" s="148"/>
      <c r="FO2" s="149">
        <v>0</v>
      </c>
      <c r="FP2" s="149">
        <v>0</v>
      </c>
      <c r="FQ2" s="149">
        <v>0</v>
      </c>
    </row>
    <row r="3" spans="1:38" s="149" customFormat="1" ht="16.5" customHeight="1">
      <c r="A3" s="385">
        <v>2</v>
      </c>
      <c r="B3" s="386">
        <v>12345678902</v>
      </c>
      <c r="C3" s="435" t="s">
        <v>156</v>
      </c>
      <c r="D3" s="430" t="s">
        <v>348</v>
      </c>
      <c r="E3" s="387" t="s">
        <v>349</v>
      </c>
      <c r="F3" s="388" t="s">
        <v>356</v>
      </c>
      <c r="G3" s="388" t="s">
        <v>362</v>
      </c>
      <c r="H3" s="429">
        <v>34</v>
      </c>
      <c r="I3" s="437">
        <v>0</v>
      </c>
      <c r="J3" s="584">
        <v>25</v>
      </c>
      <c r="K3" s="388" t="s">
        <v>334</v>
      </c>
      <c r="L3" s="428">
        <v>10</v>
      </c>
      <c r="M3" s="428">
        <v>10</v>
      </c>
      <c r="N3" s="428">
        <v>10</v>
      </c>
      <c r="O3" s="428">
        <v>10</v>
      </c>
      <c r="P3" s="428">
        <v>10</v>
      </c>
      <c r="Q3" s="428">
        <v>10</v>
      </c>
      <c r="R3" s="427">
        <v>60</v>
      </c>
      <c r="S3" s="228">
        <v>11.33</v>
      </c>
      <c r="T3" s="568">
        <v>679.8</v>
      </c>
      <c r="U3" s="230">
        <v>25</v>
      </c>
      <c r="V3" s="228">
        <v>704.8</v>
      </c>
      <c r="W3" s="230">
        <v>0</v>
      </c>
      <c r="X3" s="230">
        <v>5.35</v>
      </c>
      <c r="Y3" s="230">
        <v>5.35</v>
      </c>
      <c r="Z3" s="564">
        <v>699.4499999999999</v>
      </c>
      <c r="AA3" s="148"/>
      <c r="AB3" s="148"/>
      <c r="AC3" s="148"/>
      <c r="AD3" s="148"/>
      <c r="AE3" s="148"/>
      <c r="AF3" s="148"/>
      <c r="AG3" s="148"/>
      <c r="AH3" s="148"/>
      <c r="AI3" s="148"/>
      <c r="AJ3" s="148"/>
      <c r="AK3" s="148"/>
      <c r="AL3" s="148"/>
    </row>
    <row r="4" spans="1:38" s="149" customFormat="1" ht="16.5" customHeight="1">
      <c r="A4" s="385">
        <v>3</v>
      </c>
      <c r="B4" s="386">
        <v>12345678903</v>
      </c>
      <c r="C4" s="435" t="s">
        <v>156</v>
      </c>
      <c r="D4" s="430" t="s">
        <v>348</v>
      </c>
      <c r="E4" s="387" t="s">
        <v>350</v>
      </c>
      <c r="F4" s="388" t="s">
        <v>357</v>
      </c>
      <c r="G4" s="388" t="s">
        <v>363</v>
      </c>
      <c r="H4" s="429">
        <v>34</v>
      </c>
      <c r="I4" s="437">
        <v>0</v>
      </c>
      <c r="J4" s="584">
        <v>25</v>
      </c>
      <c r="K4" s="388" t="s">
        <v>334</v>
      </c>
      <c r="L4" s="428">
        <v>10</v>
      </c>
      <c r="M4" s="428">
        <v>10</v>
      </c>
      <c r="N4" s="428">
        <v>10</v>
      </c>
      <c r="O4" s="428">
        <v>10</v>
      </c>
      <c r="P4" s="428">
        <v>10</v>
      </c>
      <c r="Q4" s="428">
        <v>10</v>
      </c>
      <c r="R4" s="427">
        <v>60</v>
      </c>
      <c r="S4" s="228">
        <v>11.33</v>
      </c>
      <c r="T4" s="565">
        <v>679.8</v>
      </c>
      <c r="U4" s="230">
        <v>25</v>
      </c>
      <c r="V4" s="230">
        <v>704.8</v>
      </c>
      <c r="W4" s="230">
        <v>0</v>
      </c>
      <c r="X4" s="230">
        <v>5.35</v>
      </c>
      <c r="Y4" s="230">
        <v>5.35</v>
      </c>
      <c r="Z4" s="565">
        <v>699.4499999999999</v>
      </c>
      <c r="AA4" s="148"/>
      <c r="AB4" s="148"/>
      <c r="AC4" s="148"/>
      <c r="AD4" s="148"/>
      <c r="AE4" s="148"/>
      <c r="AF4" s="148"/>
      <c r="AG4" s="148"/>
      <c r="AH4" s="148"/>
      <c r="AI4" s="148"/>
      <c r="AJ4" s="148"/>
      <c r="AK4" s="148"/>
      <c r="AL4" s="148"/>
    </row>
    <row r="5" spans="1:38" s="149" customFormat="1" ht="16.5" customHeight="1">
      <c r="A5" s="385">
        <v>4</v>
      </c>
      <c r="B5" s="386">
        <v>12345678904</v>
      </c>
      <c r="C5" s="435" t="s">
        <v>156</v>
      </c>
      <c r="D5" s="430" t="s">
        <v>348</v>
      </c>
      <c r="E5" s="387" t="s">
        <v>351</v>
      </c>
      <c r="F5" s="388" t="s">
        <v>358</v>
      </c>
      <c r="G5" s="388" t="s">
        <v>364</v>
      </c>
      <c r="H5" s="429">
        <v>34</v>
      </c>
      <c r="I5" s="437">
        <v>0</v>
      </c>
      <c r="J5" s="584">
        <v>25</v>
      </c>
      <c r="K5" s="388" t="s">
        <v>334</v>
      </c>
      <c r="L5" s="428">
        <v>10</v>
      </c>
      <c r="M5" s="428">
        <v>10</v>
      </c>
      <c r="N5" s="428">
        <v>10</v>
      </c>
      <c r="O5" s="428">
        <v>10</v>
      </c>
      <c r="P5" s="428">
        <v>10</v>
      </c>
      <c r="Q5" s="428">
        <v>10</v>
      </c>
      <c r="R5" s="427">
        <v>60</v>
      </c>
      <c r="S5" s="228">
        <v>11.33</v>
      </c>
      <c r="T5" s="565">
        <v>679.8</v>
      </c>
      <c r="U5" s="230">
        <v>25</v>
      </c>
      <c r="V5" s="230">
        <v>704.8</v>
      </c>
      <c r="W5" s="230">
        <v>0</v>
      </c>
      <c r="X5" s="230">
        <v>5.35</v>
      </c>
      <c r="Y5" s="230">
        <v>5.35</v>
      </c>
      <c r="Z5" s="565">
        <v>699.4499999999999</v>
      </c>
      <c r="AA5" s="148"/>
      <c r="AB5" s="148"/>
      <c r="AC5" s="148"/>
      <c r="AD5" s="148"/>
      <c r="AE5" s="148"/>
      <c r="AF5" s="148"/>
      <c r="AG5" s="148"/>
      <c r="AH5" s="148"/>
      <c r="AI5" s="148"/>
      <c r="AJ5" s="148"/>
      <c r="AK5" s="148"/>
      <c r="AL5" s="148"/>
    </row>
    <row r="6" spans="1:38" s="149" customFormat="1" ht="16.5" customHeight="1">
      <c r="A6" s="385">
        <v>5</v>
      </c>
      <c r="B6" s="386">
        <v>12345678905</v>
      </c>
      <c r="C6" s="435" t="s">
        <v>156</v>
      </c>
      <c r="D6" s="430" t="s">
        <v>348</v>
      </c>
      <c r="E6" s="387" t="s">
        <v>352</v>
      </c>
      <c r="F6" s="388" t="s">
        <v>359</v>
      </c>
      <c r="G6" s="388" t="s">
        <v>365</v>
      </c>
      <c r="H6" s="429">
        <v>34</v>
      </c>
      <c r="I6" s="437">
        <v>0</v>
      </c>
      <c r="J6" s="584">
        <v>25</v>
      </c>
      <c r="K6" s="388" t="s">
        <v>334</v>
      </c>
      <c r="L6" s="428">
        <v>10</v>
      </c>
      <c r="M6" s="428">
        <v>10</v>
      </c>
      <c r="N6" s="428">
        <v>10</v>
      </c>
      <c r="O6" s="428">
        <v>10</v>
      </c>
      <c r="P6" s="428">
        <v>10</v>
      </c>
      <c r="Q6" s="428">
        <v>10</v>
      </c>
      <c r="R6" s="427">
        <v>60</v>
      </c>
      <c r="S6" s="228">
        <v>11.33</v>
      </c>
      <c r="T6" s="565">
        <v>679.8</v>
      </c>
      <c r="U6" s="230">
        <v>25</v>
      </c>
      <c r="V6" s="230">
        <v>704.8</v>
      </c>
      <c r="W6" s="230">
        <v>0</v>
      </c>
      <c r="X6" s="230">
        <v>5.35</v>
      </c>
      <c r="Y6" s="230">
        <v>5.35</v>
      </c>
      <c r="Z6" s="565">
        <v>699.4499999999999</v>
      </c>
      <c r="AA6" s="148"/>
      <c r="AB6" s="148"/>
      <c r="AC6" s="148"/>
      <c r="AD6" s="148"/>
      <c r="AE6" s="148"/>
      <c r="AF6" s="148"/>
      <c r="AG6" s="148"/>
      <c r="AH6" s="148"/>
      <c r="AI6" s="148"/>
      <c r="AJ6" s="148"/>
      <c r="AK6" s="148"/>
      <c r="AL6" s="148"/>
    </row>
    <row r="7" spans="1:38" s="149" customFormat="1" ht="15.75" customHeight="1">
      <c r="A7" s="385">
        <v>6</v>
      </c>
      <c r="B7" s="386">
        <v>12345678906</v>
      </c>
      <c r="C7" s="435" t="s">
        <v>156</v>
      </c>
      <c r="D7" s="430" t="s">
        <v>348</v>
      </c>
      <c r="E7" s="387" t="s">
        <v>353</v>
      </c>
      <c r="F7" s="388" t="s">
        <v>360</v>
      </c>
      <c r="G7" s="388" t="s">
        <v>366</v>
      </c>
      <c r="H7" s="429">
        <v>34</v>
      </c>
      <c r="I7" s="437">
        <v>0</v>
      </c>
      <c r="J7" s="584">
        <v>25</v>
      </c>
      <c r="K7" s="388" t="s">
        <v>334</v>
      </c>
      <c r="L7" s="428">
        <v>10</v>
      </c>
      <c r="M7" s="428">
        <v>10</v>
      </c>
      <c r="N7" s="428">
        <v>10</v>
      </c>
      <c r="O7" s="428">
        <v>10</v>
      </c>
      <c r="P7" s="428">
        <v>10</v>
      </c>
      <c r="Q7" s="428">
        <v>10</v>
      </c>
      <c r="R7" s="427">
        <v>60</v>
      </c>
      <c r="S7" s="228">
        <v>11.33</v>
      </c>
      <c r="T7" s="565">
        <v>679.8</v>
      </c>
      <c r="U7" s="230">
        <v>25</v>
      </c>
      <c r="V7" s="230">
        <v>704.8</v>
      </c>
      <c r="W7" s="230">
        <v>0</v>
      </c>
      <c r="X7" s="230">
        <v>5.35</v>
      </c>
      <c r="Y7" s="230">
        <v>5.35</v>
      </c>
      <c r="Z7" s="565">
        <v>699.4499999999999</v>
      </c>
      <c r="AA7" s="148"/>
      <c r="AB7" s="148"/>
      <c r="AC7" s="148"/>
      <c r="AD7" s="148"/>
      <c r="AE7" s="148"/>
      <c r="AF7" s="148"/>
      <c r="AG7" s="148"/>
      <c r="AH7" s="148"/>
      <c r="AI7" s="148"/>
      <c r="AJ7" s="148"/>
      <c r="AK7" s="148"/>
      <c r="AL7" s="148"/>
    </row>
    <row r="8" spans="1:38" s="149" customFormat="1" ht="16.5" customHeight="1">
      <c r="A8" s="385"/>
      <c r="B8" s="386"/>
      <c r="C8" s="435"/>
      <c r="D8" s="430"/>
      <c r="E8" s="387"/>
      <c r="F8" s="388"/>
      <c r="G8" s="388"/>
      <c r="H8" s="429"/>
      <c r="I8" s="437"/>
      <c r="J8" s="584"/>
      <c r="K8" s="388"/>
      <c r="L8" s="428"/>
      <c r="M8" s="428"/>
      <c r="N8" s="428"/>
      <c r="O8" s="428"/>
      <c r="P8" s="428"/>
      <c r="Q8" s="428"/>
      <c r="R8" s="427"/>
      <c r="S8" s="228"/>
      <c r="T8" s="565"/>
      <c r="U8" s="230"/>
      <c r="V8" s="230"/>
      <c r="W8" s="230"/>
      <c r="X8" s="230"/>
      <c r="Y8" s="230"/>
      <c r="Z8" s="565"/>
      <c r="AA8" s="148"/>
      <c r="AB8" s="148"/>
      <c r="AC8" s="148"/>
      <c r="AD8" s="148"/>
      <c r="AE8" s="148"/>
      <c r="AF8" s="148"/>
      <c r="AG8" s="148"/>
      <c r="AH8" s="148"/>
      <c r="AI8" s="148"/>
      <c r="AJ8" s="148"/>
      <c r="AK8" s="148"/>
      <c r="AL8" s="148"/>
    </row>
    <row r="9" spans="1:38" s="149" customFormat="1" ht="16.5" customHeight="1">
      <c r="A9" s="385"/>
      <c r="B9" s="386"/>
      <c r="C9" s="435"/>
      <c r="D9" s="430"/>
      <c r="E9" s="387"/>
      <c r="F9" s="388"/>
      <c r="G9" s="388"/>
      <c r="H9" s="429"/>
      <c r="I9" s="437"/>
      <c r="J9" s="584"/>
      <c r="K9" s="388"/>
      <c r="L9" s="428"/>
      <c r="M9" s="428"/>
      <c r="N9" s="428"/>
      <c r="O9" s="428"/>
      <c r="P9" s="428"/>
      <c r="Q9" s="428"/>
      <c r="R9" s="427"/>
      <c r="S9" s="228"/>
      <c r="T9" s="565"/>
      <c r="U9" s="230"/>
      <c r="V9" s="230"/>
      <c r="W9" s="230"/>
      <c r="X9" s="230"/>
      <c r="Y9" s="230"/>
      <c r="Z9" s="565"/>
      <c r="AA9" s="148"/>
      <c r="AB9" s="148"/>
      <c r="AC9" s="148"/>
      <c r="AD9" s="148"/>
      <c r="AE9" s="148"/>
      <c r="AF9" s="148"/>
      <c r="AG9" s="148"/>
      <c r="AH9" s="148"/>
      <c r="AI9" s="148"/>
      <c r="AJ9" s="148"/>
      <c r="AK9" s="148"/>
      <c r="AL9" s="148"/>
    </row>
    <row r="10" spans="1:38" s="149" customFormat="1" ht="16.5" customHeight="1">
      <c r="A10" s="385"/>
      <c r="B10" s="386"/>
      <c r="C10" s="435"/>
      <c r="D10" s="430"/>
      <c r="E10" s="387"/>
      <c r="F10" s="388"/>
      <c r="G10" s="388"/>
      <c r="H10" s="429"/>
      <c r="I10" s="437"/>
      <c r="J10" s="584"/>
      <c r="K10" s="388"/>
      <c r="L10" s="428"/>
      <c r="M10" s="428"/>
      <c r="N10" s="428"/>
      <c r="O10" s="428"/>
      <c r="P10" s="428"/>
      <c r="Q10" s="428"/>
      <c r="R10" s="427"/>
      <c r="S10" s="228"/>
      <c r="T10" s="565"/>
      <c r="U10" s="230"/>
      <c r="V10" s="230"/>
      <c r="W10" s="230"/>
      <c r="X10" s="230"/>
      <c r="Y10" s="230"/>
      <c r="Z10" s="565"/>
      <c r="AA10" s="148"/>
      <c r="AB10" s="148"/>
      <c r="AC10" s="148"/>
      <c r="AD10" s="148"/>
      <c r="AE10" s="148"/>
      <c r="AF10" s="148"/>
      <c r="AG10" s="148"/>
      <c r="AH10" s="148"/>
      <c r="AI10" s="148"/>
      <c r="AJ10" s="148"/>
      <c r="AK10" s="148"/>
      <c r="AL10" s="148"/>
    </row>
    <row r="11" spans="1:38" s="149" customFormat="1" ht="16.5" customHeight="1">
      <c r="A11" s="385"/>
      <c r="B11" s="386"/>
      <c r="C11" s="435"/>
      <c r="D11" s="430"/>
      <c r="E11" s="387"/>
      <c r="F11" s="388"/>
      <c r="G11" s="388"/>
      <c r="H11" s="429"/>
      <c r="I11" s="437"/>
      <c r="J11" s="584"/>
      <c r="K11" s="388"/>
      <c r="L11" s="428"/>
      <c r="M11" s="428"/>
      <c r="N11" s="428"/>
      <c r="O11" s="428"/>
      <c r="P11" s="428"/>
      <c r="Q11" s="428"/>
      <c r="R11" s="427"/>
      <c r="S11" s="228"/>
      <c r="T11" s="565"/>
      <c r="U11" s="230"/>
      <c r="V11" s="230"/>
      <c r="W11" s="230"/>
      <c r="X11" s="230"/>
      <c r="Y11" s="230"/>
      <c r="Z11" s="565"/>
      <c r="AA11" s="148"/>
      <c r="AB11" s="148"/>
      <c r="AC11" s="148"/>
      <c r="AD11" s="148"/>
      <c r="AE11" s="148"/>
      <c r="AF11" s="148"/>
      <c r="AG11" s="148"/>
      <c r="AH11" s="148"/>
      <c r="AI11" s="148"/>
      <c r="AJ11" s="148"/>
      <c r="AK11" s="148"/>
      <c r="AL11" s="148"/>
    </row>
    <row r="12" spans="1:38" s="149" customFormat="1" ht="16.5" customHeight="1">
      <c r="A12" s="385"/>
      <c r="B12" s="386"/>
      <c r="C12" s="435"/>
      <c r="D12" s="430"/>
      <c r="E12" s="387"/>
      <c r="F12" s="388"/>
      <c r="G12" s="388"/>
      <c r="H12" s="429"/>
      <c r="I12" s="437"/>
      <c r="J12" s="584"/>
      <c r="K12" s="388"/>
      <c r="L12" s="428"/>
      <c r="M12" s="428"/>
      <c r="N12" s="428"/>
      <c r="O12" s="428"/>
      <c r="P12" s="428"/>
      <c r="Q12" s="428"/>
      <c r="R12" s="427"/>
      <c r="S12" s="228"/>
      <c r="T12" s="565"/>
      <c r="U12" s="230"/>
      <c r="V12" s="230"/>
      <c r="W12" s="230"/>
      <c r="X12" s="230"/>
      <c r="Y12" s="230"/>
      <c r="Z12" s="565"/>
      <c r="AA12" s="148"/>
      <c r="AB12" s="148"/>
      <c r="AC12" s="148"/>
      <c r="AD12" s="148"/>
      <c r="AE12" s="148"/>
      <c r="AF12" s="148"/>
      <c r="AG12" s="148"/>
      <c r="AH12" s="148"/>
      <c r="AI12" s="148"/>
      <c r="AJ12" s="148"/>
      <c r="AK12" s="148"/>
      <c r="AL12" s="148"/>
    </row>
    <row r="13" spans="1:38" s="149" customFormat="1" ht="16.5" customHeight="1">
      <c r="A13" s="385"/>
      <c r="B13" s="386"/>
      <c r="C13" s="435"/>
      <c r="D13" s="430"/>
      <c r="E13" s="387"/>
      <c r="F13" s="388"/>
      <c r="G13" s="388"/>
      <c r="H13" s="429"/>
      <c r="I13" s="437"/>
      <c r="J13" s="584"/>
      <c r="K13" s="388"/>
      <c r="L13" s="428"/>
      <c r="M13" s="428"/>
      <c r="N13" s="428"/>
      <c r="O13" s="428"/>
      <c r="P13" s="428"/>
      <c r="Q13" s="428"/>
      <c r="R13" s="427"/>
      <c r="S13" s="228"/>
      <c r="T13" s="565"/>
      <c r="U13" s="230"/>
      <c r="V13" s="230"/>
      <c r="W13" s="230"/>
      <c r="X13" s="230"/>
      <c r="Y13" s="230"/>
      <c r="Z13" s="565"/>
      <c r="AA13" s="148"/>
      <c r="AB13" s="148"/>
      <c r="AC13" s="148"/>
      <c r="AD13" s="148"/>
      <c r="AE13" s="148"/>
      <c r="AF13" s="148"/>
      <c r="AG13" s="148"/>
      <c r="AH13" s="148"/>
      <c r="AI13" s="148"/>
      <c r="AJ13" s="148"/>
      <c r="AK13" s="148"/>
      <c r="AL13" s="148"/>
    </row>
    <row r="14" spans="1:38" s="149" customFormat="1" ht="16.5" customHeight="1">
      <c r="A14" s="385"/>
      <c r="B14" s="386"/>
      <c r="C14" s="435"/>
      <c r="D14" s="430"/>
      <c r="E14" s="387"/>
      <c r="F14" s="388"/>
      <c r="G14" s="388"/>
      <c r="H14" s="429"/>
      <c r="I14" s="437"/>
      <c r="J14" s="584"/>
      <c r="K14" s="388"/>
      <c r="L14" s="428"/>
      <c r="M14" s="428"/>
      <c r="N14" s="428"/>
      <c r="O14" s="428"/>
      <c r="P14" s="428"/>
      <c r="Q14" s="428"/>
      <c r="R14" s="427"/>
      <c r="S14" s="228"/>
      <c r="T14" s="565"/>
      <c r="U14" s="230"/>
      <c r="V14" s="230"/>
      <c r="W14" s="230"/>
      <c r="X14" s="230"/>
      <c r="Y14" s="230"/>
      <c r="Z14" s="565"/>
      <c r="AA14" s="148"/>
      <c r="AB14" s="148"/>
      <c r="AC14" s="148"/>
      <c r="AD14" s="148"/>
      <c r="AE14" s="148"/>
      <c r="AF14" s="148"/>
      <c r="AG14" s="148"/>
      <c r="AH14" s="148"/>
      <c r="AI14" s="148"/>
      <c r="AJ14" s="148"/>
      <c r="AK14" s="148"/>
      <c r="AL14" s="148"/>
    </row>
    <row r="15" spans="1:38" s="149" customFormat="1" ht="16.5" customHeight="1">
      <c r="A15" s="385"/>
      <c r="B15" s="386"/>
      <c r="C15" s="435"/>
      <c r="D15" s="430"/>
      <c r="E15" s="387"/>
      <c r="F15" s="388"/>
      <c r="G15" s="388"/>
      <c r="H15" s="429"/>
      <c r="I15" s="437"/>
      <c r="J15" s="584"/>
      <c r="K15" s="388"/>
      <c r="L15" s="428"/>
      <c r="M15" s="428"/>
      <c r="N15" s="428"/>
      <c r="O15" s="428"/>
      <c r="P15" s="428"/>
      <c r="Q15" s="428"/>
      <c r="R15" s="427"/>
      <c r="S15" s="228"/>
      <c r="T15" s="565"/>
      <c r="U15" s="230"/>
      <c r="V15" s="230"/>
      <c r="W15" s="230"/>
      <c r="X15" s="230"/>
      <c r="Y15" s="230"/>
      <c r="Z15" s="565"/>
      <c r="AA15" s="148"/>
      <c r="AB15" s="148"/>
      <c r="AC15" s="148"/>
      <c r="AD15" s="148"/>
      <c r="AE15" s="148"/>
      <c r="AF15" s="148"/>
      <c r="AG15" s="148"/>
      <c r="AH15" s="148"/>
      <c r="AI15" s="148"/>
      <c r="AJ15" s="148"/>
      <c r="AK15" s="148"/>
      <c r="AL15" s="148"/>
    </row>
    <row r="16" spans="1:38" s="149" customFormat="1" ht="16.5" customHeight="1">
      <c r="A16" s="385"/>
      <c r="B16" s="386"/>
      <c r="C16" s="435"/>
      <c r="D16" s="430"/>
      <c r="E16" s="387"/>
      <c r="F16" s="388"/>
      <c r="G16" s="388"/>
      <c r="H16" s="429"/>
      <c r="I16" s="437"/>
      <c r="J16" s="584"/>
      <c r="K16" s="388"/>
      <c r="L16" s="428"/>
      <c r="M16" s="428"/>
      <c r="N16" s="428"/>
      <c r="O16" s="428"/>
      <c r="P16" s="428"/>
      <c r="Q16" s="428"/>
      <c r="R16" s="427"/>
      <c r="S16" s="228"/>
      <c r="T16" s="565"/>
      <c r="U16" s="230"/>
      <c r="V16" s="230"/>
      <c r="W16" s="230"/>
      <c r="X16" s="230"/>
      <c r="Y16" s="230"/>
      <c r="Z16" s="565"/>
      <c r="AA16" s="148"/>
      <c r="AB16" s="148"/>
      <c r="AC16" s="148"/>
      <c r="AD16" s="148"/>
      <c r="AE16" s="148"/>
      <c r="AF16" s="148"/>
      <c r="AG16" s="148"/>
      <c r="AH16" s="148"/>
      <c r="AI16" s="148"/>
      <c r="AJ16" s="148"/>
      <c r="AK16" s="148"/>
      <c r="AL16" s="148"/>
    </row>
    <row r="17" spans="1:38" s="149" customFormat="1" ht="16.5" customHeight="1">
      <c r="A17" s="385"/>
      <c r="B17" s="386"/>
      <c r="C17" s="435"/>
      <c r="D17" s="430"/>
      <c r="E17" s="387"/>
      <c r="F17" s="388"/>
      <c r="G17" s="388"/>
      <c r="H17" s="429"/>
      <c r="I17" s="437"/>
      <c r="J17" s="584"/>
      <c r="K17" s="388"/>
      <c r="L17" s="428"/>
      <c r="M17" s="428"/>
      <c r="N17" s="428"/>
      <c r="O17" s="428"/>
      <c r="P17" s="428"/>
      <c r="Q17" s="428"/>
      <c r="R17" s="427"/>
      <c r="S17" s="228"/>
      <c r="T17" s="565"/>
      <c r="U17" s="230"/>
      <c r="V17" s="230"/>
      <c r="W17" s="230"/>
      <c r="X17" s="230"/>
      <c r="Y17" s="230"/>
      <c r="Z17" s="565"/>
      <c r="AA17" s="148"/>
      <c r="AB17" s="148"/>
      <c r="AC17" s="148"/>
      <c r="AD17" s="148"/>
      <c r="AE17" s="148"/>
      <c r="AF17" s="148"/>
      <c r="AG17" s="148"/>
      <c r="AH17" s="148"/>
      <c r="AI17" s="148"/>
      <c r="AJ17" s="148"/>
      <c r="AK17" s="148"/>
      <c r="AL17" s="148"/>
    </row>
    <row r="18" spans="1:38" s="149" customFormat="1" ht="16.5" customHeight="1">
      <c r="A18" s="385"/>
      <c r="B18" s="386"/>
      <c r="C18" s="435"/>
      <c r="D18" s="430"/>
      <c r="E18" s="387"/>
      <c r="F18" s="388"/>
      <c r="G18" s="388"/>
      <c r="H18" s="429"/>
      <c r="I18" s="437"/>
      <c r="J18" s="584"/>
      <c r="K18" s="388"/>
      <c r="L18" s="428"/>
      <c r="M18" s="428"/>
      <c r="N18" s="428"/>
      <c r="O18" s="428"/>
      <c r="P18" s="428"/>
      <c r="Q18" s="428"/>
      <c r="R18" s="427"/>
      <c r="S18" s="228"/>
      <c r="T18" s="565"/>
      <c r="U18" s="230"/>
      <c r="V18" s="230"/>
      <c r="W18" s="230"/>
      <c r="X18" s="230"/>
      <c r="Y18" s="230"/>
      <c r="Z18" s="565"/>
      <c r="AA18" s="148"/>
      <c r="AB18" s="148"/>
      <c r="AC18" s="148"/>
      <c r="AD18" s="148"/>
      <c r="AE18" s="148"/>
      <c r="AF18" s="148"/>
      <c r="AG18" s="148"/>
      <c r="AH18" s="148"/>
      <c r="AI18" s="148"/>
      <c r="AJ18" s="148"/>
      <c r="AK18" s="148"/>
      <c r="AL18" s="148"/>
    </row>
    <row r="19" spans="1:38" s="149" customFormat="1" ht="16.5" customHeight="1">
      <c r="A19" s="385"/>
      <c r="B19" s="386"/>
      <c r="C19" s="435"/>
      <c r="D19" s="430"/>
      <c r="E19" s="387"/>
      <c r="F19" s="388"/>
      <c r="G19" s="388"/>
      <c r="H19" s="429"/>
      <c r="I19" s="437"/>
      <c r="J19" s="584"/>
      <c r="K19" s="388"/>
      <c r="L19" s="428"/>
      <c r="M19" s="428"/>
      <c r="N19" s="428"/>
      <c r="O19" s="428"/>
      <c r="P19" s="428"/>
      <c r="Q19" s="428"/>
      <c r="R19" s="427"/>
      <c r="S19" s="228"/>
      <c r="T19" s="565"/>
      <c r="U19" s="230"/>
      <c r="V19" s="230"/>
      <c r="W19" s="230"/>
      <c r="X19" s="230"/>
      <c r="Y19" s="230"/>
      <c r="Z19" s="565"/>
      <c r="AA19" s="148"/>
      <c r="AB19" s="148"/>
      <c r="AC19" s="148"/>
      <c r="AD19" s="148"/>
      <c r="AE19" s="148"/>
      <c r="AF19" s="148"/>
      <c r="AG19" s="148"/>
      <c r="AH19" s="148"/>
      <c r="AI19" s="148"/>
      <c r="AJ19" s="148"/>
      <c r="AK19" s="148"/>
      <c r="AL19" s="148"/>
    </row>
    <row r="20" spans="1:38" s="149" customFormat="1" ht="16.5" customHeight="1">
      <c r="A20" s="385"/>
      <c r="B20" s="386"/>
      <c r="C20" s="435"/>
      <c r="D20" s="430"/>
      <c r="E20" s="387"/>
      <c r="F20" s="388"/>
      <c r="G20" s="388"/>
      <c r="H20" s="429"/>
      <c r="I20" s="437"/>
      <c r="J20" s="584"/>
      <c r="K20" s="388"/>
      <c r="L20" s="428"/>
      <c r="M20" s="428"/>
      <c r="N20" s="428"/>
      <c r="O20" s="428"/>
      <c r="P20" s="428"/>
      <c r="Q20" s="428"/>
      <c r="R20" s="427"/>
      <c r="S20" s="228"/>
      <c r="T20" s="565"/>
      <c r="U20" s="230"/>
      <c r="V20" s="230"/>
      <c r="W20" s="230"/>
      <c r="X20" s="230"/>
      <c r="Y20" s="230"/>
      <c r="Z20" s="565"/>
      <c r="AA20" s="148"/>
      <c r="AB20" s="148"/>
      <c r="AC20" s="148"/>
      <c r="AD20" s="148"/>
      <c r="AE20" s="148"/>
      <c r="AF20" s="148"/>
      <c r="AG20" s="148"/>
      <c r="AH20" s="148"/>
      <c r="AI20" s="148"/>
      <c r="AJ20" s="148"/>
      <c r="AK20" s="148"/>
      <c r="AL20" s="148"/>
    </row>
    <row r="21" spans="1:38" s="149" customFormat="1" ht="16.5" customHeight="1">
      <c r="A21" s="385"/>
      <c r="B21" s="386"/>
      <c r="C21" s="435"/>
      <c r="D21" s="430"/>
      <c r="E21" s="387"/>
      <c r="F21" s="388"/>
      <c r="G21" s="388"/>
      <c r="H21" s="429"/>
      <c r="I21" s="437"/>
      <c r="J21" s="584"/>
      <c r="K21" s="388"/>
      <c r="L21" s="428"/>
      <c r="M21" s="428"/>
      <c r="N21" s="428"/>
      <c r="O21" s="428"/>
      <c r="P21" s="428"/>
      <c r="Q21" s="428"/>
      <c r="R21" s="427"/>
      <c r="S21" s="228"/>
      <c r="T21" s="565"/>
      <c r="U21" s="230"/>
      <c r="V21" s="230"/>
      <c r="W21" s="230"/>
      <c r="X21" s="230"/>
      <c r="Y21" s="230"/>
      <c r="Z21" s="565"/>
      <c r="AA21" s="148"/>
      <c r="AB21" s="148"/>
      <c r="AC21" s="148"/>
      <c r="AD21" s="148"/>
      <c r="AE21" s="148"/>
      <c r="AF21" s="148"/>
      <c r="AG21" s="148"/>
      <c r="AH21" s="148"/>
      <c r="AI21" s="148"/>
      <c r="AJ21" s="148"/>
      <c r="AK21" s="148"/>
      <c r="AL21" s="148"/>
    </row>
    <row r="22" spans="1:38" s="149" customFormat="1" ht="16.5" customHeight="1">
      <c r="A22" s="385"/>
      <c r="B22" s="386"/>
      <c r="C22" s="435"/>
      <c r="D22" s="430"/>
      <c r="E22" s="387"/>
      <c r="F22" s="388"/>
      <c r="G22" s="388"/>
      <c r="H22" s="429"/>
      <c r="I22" s="437"/>
      <c r="J22" s="584"/>
      <c r="K22" s="388"/>
      <c r="L22" s="428"/>
      <c r="M22" s="428"/>
      <c r="N22" s="428"/>
      <c r="O22" s="428"/>
      <c r="P22" s="428"/>
      <c r="Q22" s="428"/>
      <c r="R22" s="427"/>
      <c r="S22" s="228"/>
      <c r="T22" s="565"/>
      <c r="U22" s="230"/>
      <c r="V22" s="230"/>
      <c r="W22" s="230"/>
      <c r="X22" s="230"/>
      <c r="Y22" s="230"/>
      <c r="Z22" s="565"/>
      <c r="AA22" s="148"/>
      <c r="AB22" s="148"/>
      <c r="AC22" s="148"/>
      <c r="AD22" s="148"/>
      <c r="AE22" s="148"/>
      <c r="AF22" s="148"/>
      <c r="AG22" s="148"/>
      <c r="AH22" s="148"/>
      <c r="AI22" s="148"/>
      <c r="AJ22" s="148"/>
      <c r="AK22" s="148"/>
      <c r="AL22" s="148"/>
    </row>
    <row r="23" spans="1:38" s="149" customFormat="1" ht="16.5" customHeight="1">
      <c r="A23" s="385"/>
      <c r="B23" s="386"/>
      <c r="C23" s="435"/>
      <c r="D23" s="430"/>
      <c r="E23" s="387"/>
      <c r="F23" s="388"/>
      <c r="G23" s="388"/>
      <c r="H23" s="429"/>
      <c r="I23" s="437"/>
      <c r="J23" s="584"/>
      <c r="K23" s="388"/>
      <c r="L23" s="428"/>
      <c r="M23" s="428"/>
      <c r="N23" s="428"/>
      <c r="O23" s="428"/>
      <c r="P23" s="428"/>
      <c r="Q23" s="428"/>
      <c r="R23" s="427"/>
      <c r="S23" s="228"/>
      <c r="T23" s="565"/>
      <c r="U23" s="230"/>
      <c r="V23" s="230"/>
      <c r="W23" s="230"/>
      <c r="X23" s="230"/>
      <c r="Y23" s="230"/>
      <c r="Z23" s="565"/>
      <c r="AA23" s="148"/>
      <c r="AB23" s="148"/>
      <c r="AC23" s="148"/>
      <c r="AD23" s="148"/>
      <c r="AE23" s="148"/>
      <c r="AF23" s="148"/>
      <c r="AG23" s="148"/>
      <c r="AH23" s="148"/>
      <c r="AI23" s="148"/>
      <c r="AJ23" s="148"/>
      <c r="AK23" s="148"/>
      <c r="AL23" s="148"/>
    </row>
    <row r="24" spans="1:38" s="149" customFormat="1" ht="16.5" customHeight="1">
      <c r="A24" s="385"/>
      <c r="B24" s="386"/>
      <c r="C24" s="435"/>
      <c r="D24" s="430"/>
      <c r="E24" s="387"/>
      <c r="F24" s="388"/>
      <c r="G24" s="388"/>
      <c r="H24" s="429"/>
      <c r="I24" s="437"/>
      <c r="J24" s="584"/>
      <c r="K24" s="388"/>
      <c r="L24" s="428"/>
      <c r="M24" s="428"/>
      <c r="N24" s="428"/>
      <c r="O24" s="428"/>
      <c r="P24" s="428"/>
      <c r="Q24" s="428"/>
      <c r="R24" s="427"/>
      <c r="S24" s="228"/>
      <c r="T24" s="565"/>
      <c r="U24" s="230"/>
      <c r="V24" s="230"/>
      <c r="W24" s="230"/>
      <c r="X24" s="230"/>
      <c r="Y24" s="230"/>
      <c r="Z24" s="565"/>
      <c r="AA24" s="148"/>
      <c r="AB24" s="148"/>
      <c r="AC24" s="148"/>
      <c r="AD24" s="148"/>
      <c r="AE24" s="148"/>
      <c r="AF24" s="148"/>
      <c r="AG24" s="148"/>
      <c r="AH24" s="148"/>
      <c r="AI24" s="148"/>
      <c r="AJ24" s="148"/>
      <c r="AK24" s="148"/>
      <c r="AL24" s="148"/>
    </row>
    <row r="25" spans="1:38" s="149" customFormat="1" ht="16.5" customHeight="1">
      <c r="A25" s="385"/>
      <c r="B25" s="386"/>
      <c r="C25" s="435"/>
      <c r="D25" s="430"/>
      <c r="E25" s="387"/>
      <c r="F25" s="388"/>
      <c r="G25" s="388"/>
      <c r="H25" s="429"/>
      <c r="I25" s="437"/>
      <c r="J25" s="584"/>
      <c r="K25" s="388"/>
      <c r="L25" s="428"/>
      <c r="M25" s="428"/>
      <c r="N25" s="428"/>
      <c r="O25" s="428"/>
      <c r="P25" s="428"/>
      <c r="Q25" s="428"/>
      <c r="R25" s="427"/>
      <c r="S25" s="228"/>
      <c r="T25" s="565"/>
      <c r="U25" s="230"/>
      <c r="V25" s="230"/>
      <c r="W25" s="230"/>
      <c r="X25" s="230"/>
      <c r="Y25" s="230"/>
      <c r="Z25" s="565"/>
      <c r="AA25" s="148"/>
      <c r="AB25" s="148"/>
      <c r="AC25" s="148"/>
      <c r="AD25" s="148"/>
      <c r="AE25" s="148"/>
      <c r="AF25" s="148"/>
      <c r="AG25" s="148"/>
      <c r="AH25" s="148"/>
      <c r="AI25" s="148"/>
      <c r="AJ25" s="148"/>
      <c r="AK25" s="148"/>
      <c r="AL25" s="148"/>
    </row>
    <row r="26" spans="1:38" s="149" customFormat="1" ht="15.75" customHeight="1">
      <c r="A26" s="385"/>
      <c r="B26" s="386"/>
      <c r="C26" s="435"/>
      <c r="D26" s="430"/>
      <c r="E26" s="387"/>
      <c r="F26" s="388"/>
      <c r="G26" s="388"/>
      <c r="H26" s="429"/>
      <c r="I26" s="437"/>
      <c r="J26" s="584"/>
      <c r="K26" s="388"/>
      <c r="L26" s="428"/>
      <c r="M26" s="428"/>
      <c r="N26" s="428"/>
      <c r="O26" s="428"/>
      <c r="P26" s="428"/>
      <c r="Q26" s="428"/>
      <c r="R26" s="427"/>
      <c r="S26" s="228"/>
      <c r="T26" s="565"/>
      <c r="U26" s="230"/>
      <c r="V26" s="230"/>
      <c r="W26" s="230"/>
      <c r="X26" s="230"/>
      <c r="Y26" s="230"/>
      <c r="Z26" s="565"/>
      <c r="AA26" s="148"/>
      <c r="AB26" s="148"/>
      <c r="AC26" s="148"/>
      <c r="AD26" s="148"/>
      <c r="AE26" s="148"/>
      <c r="AF26" s="148"/>
      <c r="AG26" s="148"/>
      <c r="AH26" s="148"/>
      <c r="AI26" s="148"/>
      <c r="AJ26" s="148"/>
      <c r="AK26" s="148"/>
      <c r="AL26" s="148"/>
    </row>
    <row r="27" spans="1:38" s="149" customFormat="1" ht="16.5" customHeight="1">
      <c r="A27" s="385"/>
      <c r="B27" s="386"/>
      <c r="C27" s="435"/>
      <c r="D27" s="430"/>
      <c r="E27" s="387"/>
      <c r="F27" s="388"/>
      <c r="G27" s="388"/>
      <c r="H27" s="429"/>
      <c r="I27" s="437"/>
      <c r="J27" s="584"/>
      <c r="K27" s="388"/>
      <c r="L27" s="428"/>
      <c r="M27" s="428"/>
      <c r="N27" s="428"/>
      <c r="O27" s="428"/>
      <c r="P27" s="428"/>
      <c r="Q27" s="428"/>
      <c r="R27" s="427"/>
      <c r="S27" s="228"/>
      <c r="T27" s="565"/>
      <c r="U27" s="230"/>
      <c r="V27" s="230"/>
      <c r="W27" s="230"/>
      <c r="X27" s="230"/>
      <c r="Y27" s="230"/>
      <c r="Z27" s="565"/>
      <c r="AA27" s="148"/>
      <c r="AB27" s="148"/>
      <c r="AC27" s="148"/>
      <c r="AD27" s="148"/>
      <c r="AE27" s="148"/>
      <c r="AF27" s="148"/>
      <c r="AG27" s="148"/>
      <c r="AH27" s="148"/>
      <c r="AI27" s="148"/>
      <c r="AJ27" s="148"/>
      <c r="AK27" s="148"/>
      <c r="AL27" s="148"/>
    </row>
    <row r="28" spans="1:38" s="149" customFormat="1" ht="16.5" customHeight="1">
      <c r="A28" s="385"/>
      <c r="B28" s="386"/>
      <c r="C28" s="435"/>
      <c r="D28" s="430"/>
      <c r="E28" s="387"/>
      <c r="F28" s="388"/>
      <c r="G28" s="388"/>
      <c r="H28" s="429"/>
      <c r="I28" s="437"/>
      <c r="J28" s="584"/>
      <c r="K28" s="388"/>
      <c r="L28" s="428"/>
      <c r="M28" s="428"/>
      <c r="N28" s="428"/>
      <c r="O28" s="428"/>
      <c r="P28" s="428"/>
      <c r="Q28" s="428"/>
      <c r="R28" s="427"/>
      <c r="S28" s="228"/>
      <c r="T28" s="565"/>
      <c r="U28" s="230"/>
      <c r="V28" s="230"/>
      <c r="W28" s="230"/>
      <c r="X28" s="230"/>
      <c r="Y28" s="230"/>
      <c r="Z28" s="565"/>
      <c r="AA28" s="148"/>
      <c r="AB28" s="148"/>
      <c r="AC28" s="148"/>
      <c r="AD28" s="148"/>
      <c r="AE28" s="148"/>
      <c r="AF28" s="148"/>
      <c r="AG28" s="148"/>
      <c r="AH28" s="148"/>
      <c r="AI28" s="148"/>
      <c r="AJ28" s="148"/>
      <c r="AK28" s="148"/>
      <c r="AL28" s="148"/>
    </row>
    <row r="29" spans="1:38" s="149" customFormat="1" ht="16.5" customHeight="1">
      <c r="A29" s="385"/>
      <c r="B29" s="386"/>
      <c r="C29" s="435"/>
      <c r="D29" s="430"/>
      <c r="E29" s="387"/>
      <c r="F29" s="388"/>
      <c r="G29" s="388"/>
      <c r="H29" s="429"/>
      <c r="I29" s="437"/>
      <c r="J29" s="584"/>
      <c r="K29" s="388"/>
      <c r="L29" s="428"/>
      <c r="M29" s="428"/>
      <c r="N29" s="428"/>
      <c r="O29" s="428"/>
      <c r="P29" s="428"/>
      <c r="Q29" s="428"/>
      <c r="R29" s="427"/>
      <c r="S29" s="228"/>
      <c r="T29" s="565"/>
      <c r="U29" s="230"/>
      <c r="V29" s="230"/>
      <c r="W29" s="230"/>
      <c r="X29" s="230"/>
      <c r="Y29" s="230"/>
      <c r="Z29" s="565"/>
      <c r="AA29" s="148"/>
      <c r="AB29" s="148"/>
      <c r="AC29" s="148"/>
      <c r="AD29" s="148"/>
      <c r="AE29" s="148"/>
      <c r="AF29" s="148"/>
      <c r="AG29" s="148"/>
      <c r="AH29" s="148"/>
      <c r="AI29" s="148"/>
      <c r="AJ29" s="148"/>
      <c r="AK29" s="148"/>
      <c r="AL29" s="148"/>
    </row>
    <row r="30" spans="1:38" s="149" customFormat="1" ht="16.5" customHeight="1">
      <c r="A30" s="385"/>
      <c r="B30" s="386"/>
      <c r="C30" s="435"/>
      <c r="D30" s="430"/>
      <c r="E30" s="387"/>
      <c r="F30" s="388"/>
      <c r="G30" s="388"/>
      <c r="H30" s="429"/>
      <c r="I30" s="437"/>
      <c r="J30" s="584"/>
      <c r="K30" s="388"/>
      <c r="L30" s="428"/>
      <c r="M30" s="428"/>
      <c r="N30" s="428"/>
      <c r="O30" s="428"/>
      <c r="P30" s="428"/>
      <c r="Q30" s="428"/>
      <c r="R30" s="427"/>
      <c r="S30" s="228"/>
      <c r="T30" s="565"/>
      <c r="U30" s="230"/>
      <c r="V30" s="230"/>
      <c r="W30" s="230"/>
      <c r="X30" s="230"/>
      <c r="Y30" s="230"/>
      <c r="Z30" s="565"/>
      <c r="AA30" s="148"/>
      <c r="AB30" s="148"/>
      <c r="AC30" s="148"/>
      <c r="AD30" s="148"/>
      <c r="AE30" s="148"/>
      <c r="AF30" s="148"/>
      <c r="AG30" s="148"/>
      <c r="AH30" s="148"/>
      <c r="AI30" s="148"/>
      <c r="AJ30" s="148"/>
      <c r="AK30" s="148"/>
      <c r="AL30" s="148"/>
    </row>
    <row r="31" spans="1:38" s="149" customFormat="1" ht="16.5" customHeight="1">
      <c r="A31" s="385"/>
      <c r="B31" s="386"/>
      <c r="C31" s="435"/>
      <c r="D31" s="430"/>
      <c r="E31" s="387"/>
      <c r="F31" s="388"/>
      <c r="G31" s="388"/>
      <c r="H31" s="429"/>
      <c r="I31" s="437"/>
      <c r="J31" s="584"/>
      <c r="K31" s="388"/>
      <c r="L31" s="428"/>
      <c r="M31" s="428"/>
      <c r="N31" s="428"/>
      <c r="O31" s="428"/>
      <c r="P31" s="428"/>
      <c r="Q31" s="428"/>
      <c r="R31" s="427"/>
      <c r="S31" s="228"/>
      <c r="T31" s="565"/>
      <c r="U31" s="230"/>
      <c r="V31" s="230"/>
      <c r="W31" s="230"/>
      <c r="X31" s="230"/>
      <c r="Y31" s="230"/>
      <c r="Z31" s="565"/>
      <c r="AA31" s="148"/>
      <c r="AB31" s="148"/>
      <c r="AC31" s="148"/>
      <c r="AD31" s="148"/>
      <c r="AE31" s="148"/>
      <c r="AF31" s="148"/>
      <c r="AG31" s="148"/>
      <c r="AH31" s="148"/>
      <c r="AI31" s="148"/>
      <c r="AJ31" s="148"/>
      <c r="AK31" s="148"/>
      <c r="AL31" s="148"/>
    </row>
  </sheetData>
  <sheetProtection/>
  <conditionalFormatting sqref="D2:D31 A2:A31">
    <cfRule type="cellIs" priority="15" dxfId="4" operator="equal" stopIfTrue="1">
      <formula>""</formula>
    </cfRule>
  </conditionalFormatting>
  <conditionalFormatting sqref="L9:Q31 L2:Q7">
    <cfRule type="cellIs" priority="16" dxfId="1" operator="equal" stopIfTrue="1">
      <formula>"EVET"</formula>
    </cfRule>
    <cfRule type="cellIs" priority="17" dxfId="0" operator="equal" stopIfTrue="1">
      <formula>"HAYIR"</formula>
    </cfRule>
  </conditionalFormatting>
  <conditionalFormatting sqref="L8:Q8">
    <cfRule type="cellIs" priority="1" dxfId="1" operator="equal" stopIfTrue="1">
      <formula>"EVET"</formula>
    </cfRule>
    <cfRule type="cellIs" priority="2" dxfId="0" operator="equal" stopIfTrue="1">
      <formula>"HAYIR"</formula>
    </cfRule>
  </conditionalFormatting>
  <dataValidations count="4">
    <dataValidation type="textLength" allowBlank="1" showInputMessage="1" showErrorMessage="1" errorTitle="UYARI !!" error="T.C. KİMLİK NO 11 KARAKTER.NOKSAN/FAZLA RAKAM YAZDINIZ.." sqref="B2:B65536">
      <formula1>11</formula1>
      <formula2>11</formula2>
    </dataValidation>
    <dataValidation type="textLength" allowBlank="1" showInputMessage="1" showErrorMessage="1" errorTitle="UYARI 11" error="IBAN 26 KARAKTERDİR. NOKSAN/FAZLA DEĞER GİRDİNİZ.." sqref="C2:C65536">
      <formula1>26</formula1>
      <formula2>26</formula2>
    </dataValidation>
    <dataValidation type="list" allowBlank="1" showInputMessage="1" showErrorMessage="1" promptTitle="Lütfen !" prompt="Dönem seçiniz." sqref="K2:K31">
      <formula1>"1.Dönem,2.Dönem"</formula1>
    </dataValidation>
    <dataValidation type="list" allowBlank="1" showInputMessage="1" showErrorMessage="1" sqref="I2:I31">
      <formula1>"0,00"</formula1>
    </dataValidation>
  </dataValidations>
  <printOptions/>
  <pageMargins left="0.35433070866141736" right="0.35433070866141736" top="0.7874015748031497" bottom="0.7874015748031497" header="0.5118110236220472" footer="0.5118110236220472"/>
  <pageSetup horizontalDpi="300" verticalDpi="30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sheetPr codeName="Sayfa1">
    <tabColor indexed="35"/>
    <pageSetUpPr fitToPage="1"/>
  </sheetPr>
  <dimension ref="A1:AD53"/>
  <sheetViews>
    <sheetView showGridLines="0" zoomScale="75" zoomScaleNormal="75" zoomScalePageLayoutView="0" workbookViewId="0" topLeftCell="A1">
      <selection activeCell="A1" sqref="A1"/>
    </sheetView>
  </sheetViews>
  <sheetFormatPr defaultColWidth="4.7109375" defaultRowHeight="12.75"/>
  <cols>
    <col min="1" max="1" width="3.7109375" style="439" customWidth="1"/>
    <col min="2" max="2" width="13.28125" style="440" customWidth="1"/>
    <col min="3" max="3" width="14.8515625" style="439" customWidth="1"/>
    <col min="4" max="4" width="20.28125" style="439" customWidth="1"/>
    <col min="5" max="5" width="6.421875" style="440" customWidth="1"/>
    <col min="6" max="7" width="6.140625" style="440" customWidth="1"/>
    <col min="8" max="8" width="7.421875" style="440" customWidth="1"/>
    <col min="9" max="9" width="9.7109375" style="440" customWidth="1"/>
    <col min="10" max="11" width="5.140625" style="440" customWidth="1"/>
    <col min="12" max="13" width="5.28125" style="440" customWidth="1"/>
    <col min="14" max="14" width="5.7109375" style="440" customWidth="1"/>
    <col min="15" max="15" width="5.8515625" style="440" customWidth="1"/>
    <col min="16" max="16" width="7.140625" style="440" customWidth="1"/>
    <col min="17" max="19" width="11.140625" style="439" customWidth="1"/>
    <col min="20" max="20" width="9.57421875" style="439" customWidth="1"/>
    <col min="21" max="22" width="9.00390625" style="439" customWidth="1"/>
    <col min="23" max="23" width="10.421875" style="439" customWidth="1"/>
    <col min="24" max="24" width="7.7109375" style="439" customWidth="1"/>
    <col min="25" max="25" width="2.8515625" style="439" customWidth="1"/>
    <col min="26" max="27" width="2.57421875" style="439" customWidth="1"/>
    <col min="28" max="28" width="2.421875" style="439" customWidth="1"/>
    <col min="29" max="16384" width="4.7109375" style="439" customWidth="1"/>
  </cols>
  <sheetData>
    <row r="1" spans="8:27" ht="19.5" customHeight="1">
      <c r="H1" s="441"/>
      <c r="W1" s="442"/>
      <c r="X1" s="440"/>
      <c r="Y1" s="443"/>
      <c r="Z1" s="443"/>
      <c r="AA1" s="443"/>
    </row>
    <row r="2" spans="1:30" ht="15">
      <c r="A2" s="441"/>
      <c r="B2" s="572" t="s">
        <v>319</v>
      </c>
      <c r="C2" s="500" t="s">
        <v>274</v>
      </c>
      <c r="D2" s="441"/>
      <c r="E2" s="441"/>
      <c r="F2" s="441"/>
      <c r="G2" s="441"/>
      <c r="H2" s="441"/>
      <c r="I2" s="441"/>
      <c r="J2" s="441"/>
      <c r="K2" s="441"/>
      <c r="L2" s="441"/>
      <c r="M2" s="441"/>
      <c r="N2" s="441"/>
      <c r="O2" s="441"/>
      <c r="P2" s="441"/>
      <c r="Q2" s="441"/>
      <c r="R2" s="441"/>
      <c r="S2" s="441"/>
      <c r="T2" s="441"/>
      <c r="U2" s="441"/>
      <c r="V2" s="441"/>
      <c r="W2" s="545" t="s">
        <v>109</v>
      </c>
      <c r="X2" s="546"/>
      <c r="Y2" s="547"/>
      <c r="Z2" s="548"/>
      <c r="AA2" s="549">
        <v>0</v>
      </c>
      <c r="AB2" s="550">
        <v>1</v>
      </c>
      <c r="AC2" s="444"/>
      <c r="AD2" s="444"/>
    </row>
    <row r="3" spans="1:30" ht="15" customHeight="1">
      <c r="A3" s="444"/>
      <c r="B3" s="537" t="s">
        <v>315</v>
      </c>
      <c r="C3" s="99" t="s">
        <v>306</v>
      </c>
      <c r="D3" s="99"/>
      <c r="E3" s="100"/>
      <c r="F3" s="100"/>
      <c r="G3" s="100"/>
      <c r="H3" s="100"/>
      <c r="I3" s="100"/>
      <c r="J3" s="100"/>
      <c r="K3" s="100"/>
      <c r="L3" s="100"/>
      <c r="M3" s="100"/>
      <c r="N3" s="100"/>
      <c r="O3" s="100"/>
      <c r="P3" s="100"/>
      <c r="Q3" s="444"/>
      <c r="R3" s="444"/>
      <c r="S3" s="444"/>
      <c r="T3" s="444"/>
      <c r="U3" s="444"/>
      <c r="V3" s="444"/>
      <c r="W3" s="673" t="s">
        <v>333</v>
      </c>
      <c r="X3" s="674"/>
      <c r="Y3" s="551">
        <v>2</v>
      </c>
      <c r="Z3" s="551">
        <v>0</v>
      </c>
      <c r="AA3" s="552">
        <v>1</v>
      </c>
      <c r="AB3" s="552">
        <v>6</v>
      </c>
      <c r="AC3" s="444"/>
      <c r="AD3" s="444"/>
    </row>
    <row r="4" spans="1:30" ht="15" customHeight="1">
      <c r="A4" s="553"/>
      <c r="B4" s="662" t="s">
        <v>265</v>
      </c>
      <c r="C4" s="663"/>
      <c r="D4" s="663"/>
      <c r="E4" s="663"/>
      <c r="F4" s="664"/>
      <c r="G4" s="680"/>
      <c r="H4" s="680"/>
      <c r="I4" s="680"/>
      <c r="J4" s="680"/>
      <c r="K4" s="680"/>
      <c r="L4" s="680"/>
      <c r="M4" s="680"/>
      <c r="N4" s="680"/>
      <c r="O4" s="680"/>
      <c r="P4" s="680"/>
      <c r="Q4" s="681"/>
      <c r="R4" s="582"/>
      <c r="S4" s="582"/>
      <c r="T4" s="679" t="s">
        <v>152</v>
      </c>
      <c r="U4" s="680"/>
      <c r="V4" s="680"/>
      <c r="W4" s="554"/>
      <c r="X4" s="554"/>
      <c r="Y4" s="669" t="s">
        <v>22</v>
      </c>
      <c r="Z4" s="668"/>
      <c r="AA4" s="668"/>
      <c r="AB4" s="668"/>
      <c r="AC4" s="444"/>
      <c r="AD4" s="444"/>
    </row>
    <row r="5" spans="1:30" ht="30" customHeight="1">
      <c r="A5" s="658" t="s">
        <v>110</v>
      </c>
      <c r="B5" s="665" t="s">
        <v>112</v>
      </c>
      <c r="C5" s="667" t="s">
        <v>242</v>
      </c>
      <c r="D5" s="685" t="s">
        <v>113</v>
      </c>
      <c r="E5" s="660" t="s">
        <v>133</v>
      </c>
      <c r="F5" s="660" t="s">
        <v>302</v>
      </c>
      <c r="G5" s="660" t="s">
        <v>278</v>
      </c>
      <c r="H5" s="677" t="s">
        <v>280</v>
      </c>
      <c r="I5" s="671" t="s">
        <v>332</v>
      </c>
      <c r="J5" s="577"/>
      <c r="K5" s="577"/>
      <c r="L5" s="577"/>
      <c r="M5" s="577"/>
      <c r="N5" s="577"/>
      <c r="O5" s="577"/>
      <c r="P5" s="682" t="str">
        <f>LİSTE!R1</f>
        <v>Toplam
Gün</v>
      </c>
      <c r="Q5" s="675" t="s">
        <v>326</v>
      </c>
      <c r="R5" s="669" t="s">
        <v>328</v>
      </c>
      <c r="S5" s="670" t="s">
        <v>327</v>
      </c>
      <c r="T5" s="667" t="s">
        <v>154</v>
      </c>
      <c r="U5" s="667" t="s">
        <v>23</v>
      </c>
      <c r="V5" s="669" t="s">
        <v>24</v>
      </c>
      <c r="W5" s="590"/>
      <c r="X5" s="555" t="s">
        <v>111</v>
      </c>
      <c r="Y5" s="668"/>
      <c r="Z5" s="668"/>
      <c r="AA5" s="668"/>
      <c r="AB5" s="668"/>
      <c r="AC5" s="444"/>
      <c r="AD5" s="444"/>
    </row>
    <row r="6" spans="1:30" ht="54" customHeight="1">
      <c r="A6" s="659"/>
      <c r="B6" s="666"/>
      <c r="C6" s="668"/>
      <c r="D6" s="686"/>
      <c r="E6" s="661"/>
      <c r="F6" s="661"/>
      <c r="G6" s="661"/>
      <c r="H6" s="678"/>
      <c r="I6" s="672"/>
      <c r="J6" s="586" t="s">
        <v>335</v>
      </c>
      <c r="K6" s="578" t="s">
        <v>336</v>
      </c>
      <c r="L6" s="578" t="s">
        <v>337</v>
      </c>
      <c r="M6" s="578" t="s">
        <v>338</v>
      </c>
      <c r="N6" s="578" t="s">
        <v>339</v>
      </c>
      <c r="O6" s="578" t="s">
        <v>340</v>
      </c>
      <c r="P6" s="683"/>
      <c r="Q6" s="676"/>
      <c r="R6" s="669"/>
      <c r="S6" s="667"/>
      <c r="T6" s="669"/>
      <c r="U6" s="669"/>
      <c r="V6" s="669"/>
      <c r="W6" s="589" t="s">
        <v>148</v>
      </c>
      <c r="X6" s="556"/>
      <c r="Y6" s="668"/>
      <c r="Z6" s="668"/>
      <c r="AA6" s="668"/>
      <c r="AB6" s="668"/>
      <c r="AC6" s="444"/>
      <c r="AD6" s="444"/>
    </row>
    <row r="7" spans="1:30" s="457" customFormat="1" ht="12.75" customHeight="1">
      <c r="A7" s="445"/>
      <c r="B7" s="446"/>
      <c r="C7" s="445"/>
      <c r="D7" s="445"/>
      <c r="E7" s="447"/>
      <c r="F7" s="447"/>
      <c r="G7" s="447"/>
      <c r="H7" s="448"/>
      <c r="I7" s="449"/>
      <c r="J7" s="450">
        <v>0</v>
      </c>
      <c r="K7" s="450">
        <v>0</v>
      </c>
      <c r="L7" s="450">
        <v>0</v>
      </c>
      <c r="M7" s="450">
        <v>0</v>
      </c>
      <c r="N7" s="450">
        <v>0</v>
      </c>
      <c r="O7" s="450">
        <v>0</v>
      </c>
      <c r="P7" s="570">
        <v>0</v>
      </c>
      <c r="Q7" s="451">
        <v>0</v>
      </c>
      <c r="R7" s="451">
        <v>0</v>
      </c>
      <c r="S7" s="451">
        <v>0</v>
      </c>
      <c r="T7" s="451">
        <v>0</v>
      </c>
      <c r="U7" s="451">
        <v>0</v>
      </c>
      <c r="V7" s="451">
        <v>0</v>
      </c>
      <c r="W7" s="451">
        <v>0</v>
      </c>
      <c r="X7" s="452"/>
      <c r="Y7" s="453"/>
      <c r="Z7" s="454"/>
      <c r="AA7" s="454"/>
      <c r="AB7" s="455"/>
      <c r="AC7" s="456"/>
      <c r="AD7" s="456"/>
    </row>
    <row r="8" spans="1:30" s="457" customFormat="1" ht="15" customHeight="1">
      <c r="A8" s="458">
        <v>1</v>
      </c>
      <c r="B8" s="459">
        <v>12345678901</v>
      </c>
      <c r="C8" s="445" t="s">
        <v>348</v>
      </c>
      <c r="D8" s="445" t="s">
        <v>347</v>
      </c>
      <c r="E8" s="460" t="s">
        <v>355</v>
      </c>
      <c r="F8" s="460" t="s">
        <v>361</v>
      </c>
      <c r="G8" s="460">
        <v>0</v>
      </c>
      <c r="H8" s="447">
        <v>34</v>
      </c>
      <c r="I8" s="447">
        <v>11.33</v>
      </c>
      <c r="J8" s="461">
        <v>10</v>
      </c>
      <c r="K8" s="461">
        <v>10</v>
      </c>
      <c r="L8" s="462">
        <v>10</v>
      </c>
      <c r="M8" s="462">
        <v>10</v>
      </c>
      <c r="N8" s="462">
        <v>10</v>
      </c>
      <c r="O8" s="462">
        <v>10</v>
      </c>
      <c r="P8" s="462">
        <v>60</v>
      </c>
      <c r="Q8" s="447">
        <v>679.8</v>
      </c>
      <c r="R8" s="447">
        <v>25</v>
      </c>
      <c r="S8" s="447">
        <v>704.8</v>
      </c>
      <c r="T8" s="447">
        <v>0</v>
      </c>
      <c r="U8" s="447">
        <v>5.35</v>
      </c>
      <c r="V8" s="447">
        <v>5.35</v>
      </c>
      <c r="W8" s="447">
        <v>699.4499999999999</v>
      </c>
      <c r="X8" s="463"/>
      <c r="Y8" s="463"/>
      <c r="Z8" s="464"/>
      <c r="AA8" s="464"/>
      <c r="AB8" s="465"/>
      <c r="AC8" s="456"/>
      <c r="AD8" s="456"/>
    </row>
    <row r="9" spans="1:30" s="457" customFormat="1" ht="15" customHeight="1">
      <c r="A9" s="445">
        <v>2</v>
      </c>
      <c r="B9" s="459">
        <v>12345678902</v>
      </c>
      <c r="C9" s="445" t="s">
        <v>348</v>
      </c>
      <c r="D9" s="445" t="s">
        <v>349</v>
      </c>
      <c r="E9" s="460" t="s">
        <v>356</v>
      </c>
      <c r="F9" s="460" t="s">
        <v>362</v>
      </c>
      <c r="G9" s="460">
        <v>0</v>
      </c>
      <c r="H9" s="447">
        <v>34</v>
      </c>
      <c r="I9" s="447">
        <v>11.33</v>
      </c>
      <c r="J9" s="461">
        <v>10</v>
      </c>
      <c r="K9" s="461">
        <v>10</v>
      </c>
      <c r="L9" s="462">
        <v>10</v>
      </c>
      <c r="M9" s="462">
        <v>10</v>
      </c>
      <c r="N9" s="462">
        <v>10</v>
      </c>
      <c r="O9" s="462">
        <v>10</v>
      </c>
      <c r="P9" s="462">
        <v>60</v>
      </c>
      <c r="Q9" s="447">
        <v>679.8</v>
      </c>
      <c r="R9" s="447">
        <v>25</v>
      </c>
      <c r="S9" s="447">
        <v>704.8</v>
      </c>
      <c r="T9" s="447">
        <v>0</v>
      </c>
      <c r="U9" s="447">
        <v>5.35</v>
      </c>
      <c r="V9" s="447">
        <v>5.35</v>
      </c>
      <c r="W9" s="447">
        <v>699.4499999999999</v>
      </c>
      <c r="X9" s="463"/>
      <c r="Y9" s="463"/>
      <c r="Z9" s="464"/>
      <c r="AA9" s="464"/>
      <c r="AB9" s="465"/>
      <c r="AC9" s="456"/>
      <c r="AD9" s="456"/>
    </row>
    <row r="10" spans="1:30" s="457" customFormat="1" ht="15" customHeight="1">
      <c r="A10" s="458">
        <v>3</v>
      </c>
      <c r="B10" s="459">
        <v>12345678903</v>
      </c>
      <c r="C10" s="445" t="s">
        <v>348</v>
      </c>
      <c r="D10" s="445" t="s">
        <v>350</v>
      </c>
      <c r="E10" s="460" t="s">
        <v>357</v>
      </c>
      <c r="F10" s="460" t="s">
        <v>363</v>
      </c>
      <c r="G10" s="460">
        <v>0</v>
      </c>
      <c r="H10" s="447">
        <v>34</v>
      </c>
      <c r="I10" s="447">
        <v>11.33</v>
      </c>
      <c r="J10" s="461">
        <v>10</v>
      </c>
      <c r="K10" s="461">
        <v>10</v>
      </c>
      <c r="L10" s="462">
        <v>10</v>
      </c>
      <c r="M10" s="462">
        <v>10</v>
      </c>
      <c r="N10" s="462">
        <v>10</v>
      </c>
      <c r="O10" s="462">
        <v>10</v>
      </c>
      <c r="P10" s="462">
        <v>60</v>
      </c>
      <c r="Q10" s="447">
        <v>679.8</v>
      </c>
      <c r="R10" s="447">
        <v>25</v>
      </c>
      <c r="S10" s="447">
        <v>704.8</v>
      </c>
      <c r="T10" s="447">
        <v>0</v>
      </c>
      <c r="U10" s="447">
        <v>5.35</v>
      </c>
      <c r="V10" s="447">
        <v>5.35</v>
      </c>
      <c r="W10" s="447">
        <v>699.4499999999999</v>
      </c>
      <c r="X10" s="463"/>
      <c r="Y10" s="463"/>
      <c r="Z10" s="464"/>
      <c r="AA10" s="464"/>
      <c r="AB10" s="465"/>
      <c r="AC10" s="456"/>
      <c r="AD10" s="456"/>
    </row>
    <row r="11" spans="1:30" s="457" customFormat="1" ht="15" customHeight="1">
      <c r="A11" s="445">
        <v>4</v>
      </c>
      <c r="B11" s="459">
        <v>12345678904</v>
      </c>
      <c r="C11" s="445" t="s">
        <v>348</v>
      </c>
      <c r="D11" s="445" t="s">
        <v>351</v>
      </c>
      <c r="E11" s="460" t="s">
        <v>358</v>
      </c>
      <c r="F11" s="460" t="s">
        <v>364</v>
      </c>
      <c r="G11" s="460">
        <v>0</v>
      </c>
      <c r="H11" s="447">
        <v>34</v>
      </c>
      <c r="I11" s="447">
        <v>11.33</v>
      </c>
      <c r="J11" s="461">
        <v>10</v>
      </c>
      <c r="K11" s="461">
        <v>10</v>
      </c>
      <c r="L11" s="462">
        <v>10</v>
      </c>
      <c r="M11" s="462">
        <v>10</v>
      </c>
      <c r="N11" s="462">
        <v>10</v>
      </c>
      <c r="O11" s="462">
        <v>10</v>
      </c>
      <c r="P11" s="462">
        <v>60</v>
      </c>
      <c r="Q11" s="447">
        <v>679.8</v>
      </c>
      <c r="R11" s="447">
        <v>25</v>
      </c>
      <c r="S11" s="447">
        <v>704.8</v>
      </c>
      <c r="T11" s="447">
        <v>0</v>
      </c>
      <c r="U11" s="447">
        <v>5.35</v>
      </c>
      <c r="V11" s="447">
        <v>5.35</v>
      </c>
      <c r="W11" s="447">
        <v>699.4499999999999</v>
      </c>
      <c r="X11" s="463"/>
      <c r="Y11" s="463"/>
      <c r="Z11" s="464"/>
      <c r="AA11" s="464"/>
      <c r="AB11" s="465"/>
      <c r="AC11" s="456"/>
      <c r="AD11" s="466"/>
    </row>
    <row r="12" spans="1:30" s="457" customFormat="1" ht="15" customHeight="1">
      <c r="A12" s="458">
        <v>5</v>
      </c>
      <c r="B12" s="459">
        <v>12345678905</v>
      </c>
      <c r="C12" s="445" t="s">
        <v>348</v>
      </c>
      <c r="D12" s="445" t="s">
        <v>352</v>
      </c>
      <c r="E12" s="460" t="s">
        <v>359</v>
      </c>
      <c r="F12" s="460" t="s">
        <v>365</v>
      </c>
      <c r="G12" s="460">
        <v>0</v>
      </c>
      <c r="H12" s="447">
        <v>34</v>
      </c>
      <c r="I12" s="447">
        <v>11.33</v>
      </c>
      <c r="J12" s="461">
        <v>10</v>
      </c>
      <c r="K12" s="461">
        <v>10</v>
      </c>
      <c r="L12" s="462">
        <v>10</v>
      </c>
      <c r="M12" s="462">
        <v>10</v>
      </c>
      <c r="N12" s="462">
        <v>10</v>
      </c>
      <c r="O12" s="462">
        <v>10</v>
      </c>
      <c r="P12" s="462">
        <v>60</v>
      </c>
      <c r="Q12" s="447">
        <v>679.8</v>
      </c>
      <c r="R12" s="447">
        <v>25</v>
      </c>
      <c r="S12" s="447">
        <v>704.8</v>
      </c>
      <c r="T12" s="447">
        <v>0</v>
      </c>
      <c r="U12" s="447">
        <v>5.35</v>
      </c>
      <c r="V12" s="447">
        <v>5.35</v>
      </c>
      <c r="W12" s="447">
        <v>699.4499999999999</v>
      </c>
      <c r="X12" s="463"/>
      <c r="Y12" s="463"/>
      <c r="Z12" s="464"/>
      <c r="AA12" s="464"/>
      <c r="AB12" s="465"/>
      <c r="AC12" s="456"/>
      <c r="AD12" s="466"/>
    </row>
    <row r="13" spans="1:30" s="457" customFormat="1" ht="15" customHeight="1">
      <c r="A13" s="445">
        <v>6</v>
      </c>
      <c r="B13" s="459">
        <v>12345678906</v>
      </c>
      <c r="C13" s="445" t="s">
        <v>348</v>
      </c>
      <c r="D13" s="445" t="s">
        <v>353</v>
      </c>
      <c r="E13" s="460" t="s">
        <v>360</v>
      </c>
      <c r="F13" s="460" t="s">
        <v>366</v>
      </c>
      <c r="G13" s="460">
        <v>0</v>
      </c>
      <c r="H13" s="447">
        <v>34</v>
      </c>
      <c r="I13" s="447">
        <v>11.33</v>
      </c>
      <c r="J13" s="461">
        <v>10</v>
      </c>
      <c r="K13" s="461">
        <v>10</v>
      </c>
      <c r="L13" s="462">
        <v>10</v>
      </c>
      <c r="M13" s="462">
        <v>10</v>
      </c>
      <c r="N13" s="462">
        <v>10</v>
      </c>
      <c r="O13" s="462">
        <v>10</v>
      </c>
      <c r="P13" s="462">
        <v>60</v>
      </c>
      <c r="Q13" s="447">
        <v>679.8</v>
      </c>
      <c r="R13" s="447">
        <v>25</v>
      </c>
      <c r="S13" s="447">
        <v>704.8</v>
      </c>
      <c r="T13" s="447">
        <v>0</v>
      </c>
      <c r="U13" s="447">
        <v>5.35</v>
      </c>
      <c r="V13" s="447">
        <v>5.35</v>
      </c>
      <c r="W13" s="447">
        <v>699.4499999999999</v>
      </c>
      <c r="X13" s="463"/>
      <c r="Y13" s="463"/>
      <c r="Z13" s="464"/>
      <c r="AA13" s="464"/>
      <c r="AB13" s="465"/>
      <c r="AC13" s="456"/>
      <c r="AD13" s="456"/>
    </row>
    <row r="14" spans="1:30" s="457" customFormat="1" ht="15" customHeight="1">
      <c r="A14" s="458"/>
      <c r="B14" s="459"/>
      <c r="C14" s="445"/>
      <c r="D14" s="445"/>
      <c r="E14" s="460"/>
      <c r="F14" s="460"/>
      <c r="G14" s="460"/>
      <c r="H14" s="447"/>
      <c r="I14" s="447"/>
      <c r="J14" s="461"/>
      <c r="K14" s="461"/>
      <c r="L14" s="462"/>
      <c r="M14" s="462"/>
      <c r="N14" s="462"/>
      <c r="O14" s="462"/>
      <c r="P14" s="462"/>
      <c r="Q14" s="447"/>
      <c r="R14" s="447"/>
      <c r="S14" s="447"/>
      <c r="T14" s="447"/>
      <c r="U14" s="447"/>
      <c r="V14" s="447"/>
      <c r="W14" s="447"/>
      <c r="X14" s="463"/>
      <c r="Y14" s="463"/>
      <c r="Z14" s="464"/>
      <c r="AA14" s="464"/>
      <c r="AB14" s="465"/>
      <c r="AC14" s="456"/>
      <c r="AD14" s="456"/>
    </row>
    <row r="15" spans="1:30" s="457" customFormat="1" ht="15" customHeight="1">
      <c r="A15" s="445"/>
      <c r="B15" s="459"/>
      <c r="C15" s="445"/>
      <c r="D15" s="445"/>
      <c r="E15" s="460"/>
      <c r="F15" s="460"/>
      <c r="G15" s="460"/>
      <c r="H15" s="447"/>
      <c r="I15" s="447"/>
      <c r="J15" s="461"/>
      <c r="K15" s="461"/>
      <c r="L15" s="462"/>
      <c r="M15" s="462"/>
      <c r="N15" s="462"/>
      <c r="O15" s="462"/>
      <c r="P15" s="462"/>
      <c r="Q15" s="447"/>
      <c r="R15" s="447"/>
      <c r="S15" s="447"/>
      <c r="T15" s="447"/>
      <c r="U15" s="447"/>
      <c r="V15" s="447"/>
      <c r="W15" s="447"/>
      <c r="X15" s="463"/>
      <c r="Y15" s="463"/>
      <c r="Z15" s="464"/>
      <c r="AA15" s="464"/>
      <c r="AB15" s="465"/>
      <c r="AC15" s="456"/>
      <c r="AD15" s="456"/>
    </row>
    <row r="16" spans="1:30" s="457" customFormat="1" ht="15" customHeight="1">
      <c r="A16" s="458"/>
      <c r="B16" s="459"/>
      <c r="C16" s="445"/>
      <c r="D16" s="445"/>
      <c r="E16" s="460"/>
      <c r="F16" s="460"/>
      <c r="G16" s="460"/>
      <c r="H16" s="447"/>
      <c r="I16" s="447"/>
      <c r="J16" s="461"/>
      <c r="K16" s="461"/>
      <c r="L16" s="462"/>
      <c r="M16" s="462"/>
      <c r="N16" s="462"/>
      <c r="O16" s="462"/>
      <c r="P16" s="462"/>
      <c r="Q16" s="447"/>
      <c r="R16" s="447"/>
      <c r="S16" s="447"/>
      <c r="T16" s="447"/>
      <c r="U16" s="447"/>
      <c r="V16" s="447"/>
      <c r="W16" s="447"/>
      <c r="X16" s="463"/>
      <c r="Y16" s="463"/>
      <c r="Z16" s="464"/>
      <c r="AA16" s="464"/>
      <c r="AB16" s="465"/>
      <c r="AC16" s="456"/>
      <c r="AD16" s="456"/>
    </row>
    <row r="17" spans="1:30" s="457" customFormat="1" ht="15" customHeight="1">
      <c r="A17" s="445"/>
      <c r="B17" s="459"/>
      <c r="C17" s="445"/>
      <c r="D17" s="445"/>
      <c r="E17" s="460"/>
      <c r="F17" s="460"/>
      <c r="G17" s="460"/>
      <c r="H17" s="447"/>
      <c r="I17" s="447"/>
      <c r="J17" s="461"/>
      <c r="K17" s="461"/>
      <c r="L17" s="462"/>
      <c r="M17" s="462"/>
      <c r="N17" s="462"/>
      <c r="O17" s="462"/>
      <c r="P17" s="462"/>
      <c r="Q17" s="447"/>
      <c r="R17" s="447"/>
      <c r="S17" s="447"/>
      <c r="T17" s="447"/>
      <c r="U17" s="447"/>
      <c r="V17" s="447"/>
      <c r="W17" s="447"/>
      <c r="X17" s="463"/>
      <c r="Y17" s="463"/>
      <c r="Z17" s="464"/>
      <c r="AA17" s="464"/>
      <c r="AB17" s="465"/>
      <c r="AC17" s="456"/>
      <c r="AD17" s="456"/>
    </row>
    <row r="18" spans="1:30" s="457" customFormat="1" ht="15" customHeight="1">
      <c r="A18" s="458"/>
      <c r="B18" s="459"/>
      <c r="C18" s="445"/>
      <c r="D18" s="445"/>
      <c r="E18" s="460"/>
      <c r="F18" s="460"/>
      <c r="G18" s="460"/>
      <c r="H18" s="447"/>
      <c r="I18" s="447"/>
      <c r="J18" s="461"/>
      <c r="K18" s="461"/>
      <c r="L18" s="462"/>
      <c r="M18" s="462"/>
      <c r="N18" s="462"/>
      <c r="O18" s="462"/>
      <c r="P18" s="462"/>
      <c r="Q18" s="447"/>
      <c r="R18" s="447"/>
      <c r="S18" s="447"/>
      <c r="T18" s="447"/>
      <c r="U18" s="447"/>
      <c r="V18" s="447"/>
      <c r="W18" s="447"/>
      <c r="X18" s="463"/>
      <c r="Y18" s="463"/>
      <c r="Z18" s="464"/>
      <c r="AA18" s="464"/>
      <c r="AB18" s="465"/>
      <c r="AC18" s="456"/>
      <c r="AD18" s="456"/>
    </row>
    <row r="19" spans="1:30" s="457" customFormat="1" ht="15" customHeight="1">
      <c r="A19" s="445"/>
      <c r="B19" s="459"/>
      <c r="C19" s="445"/>
      <c r="D19" s="445"/>
      <c r="E19" s="460"/>
      <c r="F19" s="460"/>
      <c r="G19" s="460"/>
      <c r="H19" s="447"/>
      <c r="I19" s="447"/>
      <c r="J19" s="461"/>
      <c r="K19" s="461"/>
      <c r="L19" s="462"/>
      <c r="M19" s="462"/>
      <c r="N19" s="462"/>
      <c r="O19" s="462"/>
      <c r="P19" s="462"/>
      <c r="Q19" s="447"/>
      <c r="R19" s="447"/>
      <c r="S19" s="447"/>
      <c r="T19" s="447"/>
      <c r="U19" s="447"/>
      <c r="V19" s="447"/>
      <c r="W19" s="447"/>
      <c r="X19" s="463"/>
      <c r="Y19" s="463"/>
      <c r="Z19" s="464"/>
      <c r="AA19" s="464"/>
      <c r="AB19" s="465"/>
      <c r="AC19" s="456"/>
      <c r="AD19" s="456"/>
    </row>
    <row r="20" spans="1:30" s="457" customFormat="1" ht="15" customHeight="1">
      <c r="A20" s="458"/>
      <c r="B20" s="459"/>
      <c r="C20" s="445"/>
      <c r="D20" s="445"/>
      <c r="E20" s="460"/>
      <c r="F20" s="460"/>
      <c r="G20" s="460"/>
      <c r="H20" s="447"/>
      <c r="I20" s="447"/>
      <c r="J20" s="461"/>
      <c r="K20" s="461"/>
      <c r="L20" s="462"/>
      <c r="M20" s="462"/>
      <c r="N20" s="462"/>
      <c r="O20" s="462"/>
      <c r="P20" s="462"/>
      <c r="Q20" s="447"/>
      <c r="R20" s="447"/>
      <c r="S20" s="447"/>
      <c r="T20" s="447"/>
      <c r="U20" s="447"/>
      <c r="V20" s="447"/>
      <c r="W20" s="447"/>
      <c r="X20" s="463"/>
      <c r="Y20" s="463"/>
      <c r="Z20" s="464"/>
      <c r="AA20" s="464"/>
      <c r="AB20" s="465"/>
      <c r="AC20" s="456"/>
      <c r="AD20" s="456"/>
    </row>
    <row r="21" spans="1:30" s="457" customFormat="1" ht="15" customHeight="1">
      <c r="A21" s="445"/>
      <c r="B21" s="459"/>
      <c r="C21" s="445"/>
      <c r="D21" s="445"/>
      <c r="E21" s="460"/>
      <c r="F21" s="460"/>
      <c r="G21" s="460"/>
      <c r="H21" s="447"/>
      <c r="I21" s="447"/>
      <c r="J21" s="461"/>
      <c r="K21" s="461"/>
      <c r="L21" s="462"/>
      <c r="M21" s="462"/>
      <c r="N21" s="462"/>
      <c r="O21" s="462"/>
      <c r="P21" s="462"/>
      <c r="Q21" s="447"/>
      <c r="R21" s="447"/>
      <c r="S21" s="447"/>
      <c r="T21" s="447"/>
      <c r="U21" s="447"/>
      <c r="V21" s="447"/>
      <c r="W21" s="447"/>
      <c r="X21" s="463"/>
      <c r="Y21" s="463"/>
      <c r="Z21" s="464"/>
      <c r="AA21" s="464"/>
      <c r="AB21" s="465"/>
      <c r="AC21" s="456"/>
      <c r="AD21" s="456"/>
    </row>
    <row r="22" spans="1:30" s="457" customFormat="1" ht="15" customHeight="1">
      <c r="A22" s="458"/>
      <c r="B22" s="459"/>
      <c r="C22" s="445"/>
      <c r="D22" s="445"/>
      <c r="E22" s="460"/>
      <c r="F22" s="460"/>
      <c r="G22" s="460"/>
      <c r="H22" s="447"/>
      <c r="I22" s="447"/>
      <c r="J22" s="461"/>
      <c r="K22" s="461"/>
      <c r="L22" s="462"/>
      <c r="M22" s="462"/>
      <c r="N22" s="462"/>
      <c r="O22" s="462"/>
      <c r="P22" s="462"/>
      <c r="Q22" s="447"/>
      <c r="R22" s="447"/>
      <c r="S22" s="447"/>
      <c r="T22" s="447"/>
      <c r="U22" s="447"/>
      <c r="V22" s="447"/>
      <c r="W22" s="447"/>
      <c r="X22" s="463"/>
      <c r="Y22" s="463"/>
      <c r="Z22" s="464"/>
      <c r="AA22" s="464"/>
      <c r="AB22" s="465"/>
      <c r="AC22" s="456"/>
      <c r="AD22" s="456"/>
    </row>
    <row r="23" spans="1:30" s="457" customFormat="1" ht="15" customHeight="1">
      <c r="A23" s="445"/>
      <c r="B23" s="459"/>
      <c r="C23" s="445"/>
      <c r="D23" s="445"/>
      <c r="E23" s="460"/>
      <c r="F23" s="460"/>
      <c r="G23" s="460"/>
      <c r="H23" s="447"/>
      <c r="I23" s="447"/>
      <c r="J23" s="461"/>
      <c r="K23" s="461"/>
      <c r="L23" s="462"/>
      <c r="M23" s="462"/>
      <c r="N23" s="462"/>
      <c r="O23" s="462"/>
      <c r="P23" s="462"/>
      <c r="Q23" s="447"/>
      <c r="R23" s="447"/>
      <c r="S23" s="447"/>
      <c r="T23" s="447"/>
      <c r="U23" s="447"/>
      <c r="V23" s="447"/>
      <c r="W23" s="447"/>
      <c r="X23" s="463"/>
      <c r="Y23" s="463"/>
      <c r="Z23" s="464"/>
      <c r="AA23" s="464"/>
      <c r="AB23" s="465"/>
      <c r="AC23" s="456"/>
      <c r="AD23" s="456"/>
    </row>
    <row r="24" spans="1:30" s="457" customFormat="1" ht="15" customHeight="1">
      <c r="A24" s="458"/>
      <c r="B24" s="459"/>
      <c r="C24" s="445"/>
      <c r="D24" s="445"/>
      <c r="E24" s="460"/>
      <c r="F24" s="460"/>
      <c r="G24" s="460"/>
      <c r="H24" s="447"/>
      <c r="I24" s="447"/>
      <c r="J24" s="461"/>
      <c r="K24" s="461"/>
      <c r="L24" s="462"/>
      <c r="M24" s="462"/>
      <c r="N24" s="462"/>
      <c r="O24" s="462"/>
      <c r="P24" s="462"/>
      <c r="Q24" s="447"/>
      <c r="R24" s="447"/>
      <c r="S24" s="447"/>
      <c r="T24" s="447"/>
      <c r="U24" s="447"/>
      <c r="V24" s="447"/>
      <c r="W24" s="447"/>
      <c r="X24" s="463"/>
      <c r="Y24" s="463"/>
      <c r="Z24" s="464"/>
      <c r="AA24" s="464"/>
      <c r="AB24" s="465"/>
      <c r="AC24" s="456"/>
      <c r="AD24" s="456"/>
    </row>
    <row r="25" spans="1:30" s="457" customFormat="1" ht="15" customHeight="1">
      <c r="A25" s="445"/>
      <c r="B25" s="459"/>
      <c r="C25" s="445"/>
      <c r="D25" s="445"/>
      <c r="E25" s="460"/>
      <c r="F25" s="460"/>
      <c r="G25" s="460"/>
      <c r="H25" s="447"/>
      <c r="I25" s="447"/>
      <c r="J25" s="461"/>
      <c r="K25" s="461"/>
      <c r="L25" s="462"/>
      <c r="M25" s="462"/>
      <c r="N25" s="462"/>
      <c r="O25" s="462"/>
      <c r="P25" s="462"/>
      <c r="Q25" s="447"/>
      <c r="R25" s="447"/>
      <c r="S25" s="447"/>
      <c r="T25" s="447"/>
      <c r="U25" s="447"/>
      <c r="V25" s="447"/>
      <c r="W25" s="447"/>
      <c r="X25" s="463"/>
      <c r="Y25" s="463"/>
      <c r="Z25" s="464"/>
      <c r="AA25" s="464"/>
      <c r="AB25" s="465"/>
      <c r="AC25" s="456"/>
      <c r="AD25" s="456"/>
    </row>
    <row r="26" spans="1:30" s="457" customFormat="1" ht="15" customHeight="1">
      <c r="A26" s="458"/>
      <c r="B26" s="459"/>
      <c r="C26" s="445"/>
      <c r="D26" s="445"/>
      <c r="E26" s="460"/>
      <c r="F26" s="460"/>
      <c r="G26" s="460"/>
      <c r="H26" s="447"/>
      <c r="I26" s="447"/>
      <c r="J26" s="461"/>
      <c r="K26" s="461"/>
      <c r="L26" s="462"/>
      <c r="M26" s="462"/>
      <c r="N26" s="462"/>
      <c r="O26" s="462"/>
      <c r="P26" s="462"/>
      <c r="Q26" s="447"/>
      <c r="R26" s="447"/>
      <c r="S26" s="447"/>
      <c r="T26" s="447"/>
      <c r="U26" s="447"/>
      <c r="V26" s="447"/>
      <c r="W26" s="447"/>
      <c r="X26" s="463"/>
      <c r="Y26" s="463"/>
      <c r="Z26" s="464"/>
      <c r="AA26" s="464"/>
      <c r="AB26" s="465"/>
      <c r="AC26" s="456"/>
      <c r="AD26" s="456"/>
    </row>
    <row r="27" spans="1:30" s="457" customFormat="1" ht="15" customHeight="1">
      <c r="A27" s="445"/>
      <c r="B27" s="459"/>
      <c r="C27" s="445"/>
      <c r="D27" s="467"/>
      <c r="E27" s="460"/>
      <c r="F27" s="460"/>
      <c r="G27" s="468"/>
      <c r="H27" s="447"/>
      <c r="I27" s="447"/>
      <c r="J27" s="461"/>
      <c r="K27" s="461"/>
      <c r="L27" s="462"/>
      <c r="M27" s="462"/>
      <c r="N27" s="462"/>
      <c r="O27" s="462"/>
      <c r="P27" s="462"/>
      <c r="Q27" s="447"/>
      <c r="R27" s="447"/>
      <c r="S27" s="447"/>
      <c r="T27" s="447"/>
      <c r="U27" s="447"/>
      <c r="V27" s="447"/>
      <c r="W27" s="447"/>
      <c r="X27" s="463"/>
      <c r="Y27" s="463"/>
      <c r="Z27" s="464"/>
      <c r="AA27" s="464"/>
      <c r="AB27" s="465"/>
      <c r="AC27" s="456"/>
      <c r="AD27" s="456"/>
    </row>
    <row r="28" spans="1:30" s="457" customFormat="1" ht="15" customHeight="1">
      <c r="A28" s="458"/>
      <c r="B28" s="459"/>
      <c r="C28" s="445"/>
      <c r="D28" s="467"/>
      <c r="E28" s="460"/>
      <c r="F28" s="460"/>
      <c r="G28" s="468"/>
      <c r="H28" s="447"/>
      <c r="I28" s="447"/>
      <c r="J28" s="461"/>
      <c r="K28" s="461"/>
      <c r="L28" s="462"/>
      <c r="M28" s="462"/>
      <c r="N28" s="462"/>
      <c r="O28" s="462"/>
      <c r="P28" s="462"/>
      <c r="Q28" s="447"/>
      <c r="R28" s="447"/>
      <c r="S28" s="447"/>
      <c r="T28" s="447"/>
      <c r="U28" s="447"/>
      <c r="V28" s="447"/>
      <c r="W28" s="447"/>
      <c r="X28" s="463"/>
      <c r="Y28" s="463"/>
      <c r="Z28" s="464"/>
      <c r="AA28" s="464"/>
      <c r="AB28" s="465"/>
      <c r="AC28" s="456"/>
      <c r="AD28" s="456"/>
    </row>
    <row r="29" spans="1:30" s="457" customFormat="1" ht="15" customHeight="1">
      <c r="A29" s="445"/>
      <c r="B29" s="459"/>
      <c r="C29" s="445"/>
      <c r="D29" s="467"/>
      <c r="E29" s="460"/>
      <c r="F29" s="460"/>
      <c r="G29" s="468"/>
      <c r="H29" s="447"/>
      <c r="I29" s="447"/>
      <c r="J29" s="461"/>
      <c r="K29" s="461"/>
      <c r="L29" s="462"/>
      <c r="M29" s="462"/>
      <c r="N29" s="462"/>
      <c r="O29" s="462"/>
      <c r="P29" s="462"/>
      <c r="Q29" s="447"/>
      <c r="R29" s="447"/>
      <c r="S29" s="447"/>
      <c r="T29" s="447"/>
      <c r="U29" s="447"/>
      <c r="V29" s="447"/>
      <c r="W29" s="447"/>
      <c r="X29" s="463"/>
      <c r="Y29" s="463"/>
      <c r="Z29" s="464"/>
      <c r="AA29" s="464"/>
      <c r="AB29" s="465"/>
      <c r="AC29" s="456"/>
      <c r="AD29" s="456"/>
    </row>
    <row r="30" spans="1:30" s="457" customFormat="1" ht="15" customHeight="1">
      <c r="A30" s="458"/>
      <c r="B30" s="459"/>
      <c r="C30" s="445"/>
      <c r="D30" s="467"/>
      <c r="E30" s="460"/>
      <c r="F30" s="460"/>
      <c r="G30" s="468"/>
      <c r="H30" s="447"/>
      <c r="I30" s="447"/>
      <c r="J30" s="461"/>
      <c r="K30" s="461"/>
      <c r="L30" s="462"/>
      <c r="M30" s="462"/>
      <c r="N30" s="462"/>
      <c r="O30" s="462"/>
      <c r="P30" s="462"/>
      <c r="Q30" s="447"/>
      <c r="R30" s="447"/>
      <c r="S30" s="447"/>
      <c r="T30" s="447"/>
      <c r="U30" s="447"/>
      <c r="V30" s="447"/>
      <c r="W30" s="447"/>
      <c r="X30" s="463"/>
      <c r="Y30" s="463"/>
      <c r="Z30" s="464"/>
      <c r="AA30" s="464"/>
      <c r="AB30" s="465"/>
      <c r="AC30" s="456"/>
      <c r="AD30" s="456"/>
    </row>
    <row r="31" spans="1:30" s="457" customFormat="1" ht="15" customHeight="1">
      <c r="A31" s="445"/>
      <c r="B31" s="459"/>
      <c r="C31" s="445"/>
      <c r="D31" s="467"/>
      <c r="E31" s="460"/>
      <c r="F31" s="460"/>
      <c r="G31" s="468"/>
      <c r="H31" s="447"/>
      <c r="I31" s="447"/>
      <c r="J31" s="461"/>
      <c r="K31" s="461"/>
      <c r="L31" s="462"/>
      <c r="M31" s="462"/>
      <c r="N31" s="462"/>
      <c r="O31" s="462"/>
      <c r="P31" s="462"/>
      <c r="Q31" s="447"/>
      <c r="R31" s="447"/>
      <c r="S31" s="447"/>
      <c r="T31" s="447"/>
      <c r="U31" s="447"/>
      <c r="V31" s="447"/>
      <c r="W31" s="447"/>
      <c r="X31" s="463"/>
      <c r="Y31" s="463"/>
      <c r="Z31" s="464"/>
      <c r="AA31" s="464"/>
      <c r="AB31" s="465"/>
      <c r="AC31" s="456"/>
      <c r="AD31" s="456"/>
    </row>
    <row r="32" spans="1:30" s="457" customFormat="1" ht="15" customHeight="1">
      <c r="A32" s="458"/>
      <c r="B32" s="459"/>
      <c r="C32" s="445"/>
      <c r="D32" s="467"/>
      <c r="E32" s="460"/>
      <c r="F32" s="460"/>
      <c r="G32" s="468"/>
      <c r="H32" s="447"/>
      <c r="I32" s="447"/>
      <c r="J32" s="461"/>
      <c r="K32" s="461"/>
      <c r="L32" s="462"/>
      <c r="M32" s="462"/>
      <c r="N32" s="462"/>
      <c r="O32" s="462"/>
      <c r="P32" s="462"/>
      <c r="Q32" s="447"/>
      <c r="R32" s="447"/>
      <c r="S32" s="447"/>
      <c r="T32" s="447"/>
      <c r="U32" s="447"/>
      <c r="V32" s="447"/>
      <c r="W32" s="447"/>
      <c r="X32" s="463"/>
      <c r="Y32" s="463"/>
      <c r="Z32" s="464"/>
      <c r="AA32" s="464"/>
      <c r="AB32" s="465"/>
      <c r="AC32" s="456"/>
      <c r="AD32" s="456"/>
    </row>
    <row r="33" spans="1:30" s="457" customFormat="1" ht="15" customHeight="1">
      <c r="A33" s="445"/>
      <c r="B33" s="459"/>
      <c r="C33" s="445"/>
      <c r="D33" s="467"/>
      <c r="E33" s="468"/>
      <c r="F33" s="468"/>
      <c r="G33" s="468"/>
      <c r="H33" s="447"/>
      <c r="I33" s="447"/>
      <c r="J33" s="461"/>
      <c r="K33" s="461"/>
      <c r="L33" s="462"/>
      <c r="M33" s="462"/>
      <c r="N33" s="462"/>
      <c r="O33" s="462"/>
      <c r="P33" s="462"/>
      <c r="Q33" s="447"/>
      <c r="R33" s="447"/>
      <c r="S33" s="447"/>
      <c r="T33" s="447"/>
      <c r="U33" s="447"/>
      <c r="V33" s="447"/>
      <c r="W33" s="447"/>
      <c r="X33" s="463"/>
      <c r="Y33" s="463"/>
      <c r="Z33" s="464"/>
      <c r="AA33" s="464"/>
      <c r="AB33" s="465"/>
      <c r="AC33" s="456"/>
      <c r="AD33" s="456"/>
    </row>
    <row r="34" spans="1:30" s="457" customFormat="1" ht="15" customHeight="1">
      <c r="A34" s="458"/>
      <c r="B34" s="459"/>
      <c r="C34" s="445"/>
      <c r="D34" s="467"/>
      <c r="E34" s="468"/>
      <c r="F34" s="468"/>
      <c r="G34" s="468"/>
      <c r="H34" s="447"/>
      <c r="I34" s="447"/>
      <c r="J34" s="461"/>
      <c r="K34" s="461"/>
      <c r="L34" s="462"/>
      <c r="M34" s="462"/>
      <c r="N34" s="462"/>
      <c r="O34" s="462"/>
      <c r="P34" s="462"/>
      <c r="Q34" s="447"/>
      <c r="R34" s="447"/>
      <c r="S34" s="447"/>
      <c r="T34" s="447"/>
      <c r="U34" s="447"/>
      <c r="V34" s="447"/>
      <c r="W34" s="447"/>
      <c r="X34" s="463"/>
      <c r="Y34" s="463"/>
      <c r="Z34" s="464"/>
      <c r="AA34" s="464"/>
      <c r="AB34" s="465"/>
      <c r="AC34" s="456"/>
      <c r="AD34" s="456"/>
    </row>
    <row r="35" spans="1:30" s="457" customFormat="1" ht="15" customHeight="1">
      <c r="A35" s="445"/>
      <c r="B35" s="459"/>
      <c r="C35" s="445"/>
      <c r="D35" s="467"/>
      <c r="E35" s="468"/>
      <c r="F35" s="468"/>
      <c r="G35" s="468"/>
      <c r="H35" s="447"/>
      <c r="I35" s="447"/>
      <c r="J35" s="461"/>
      <c r="K35" s="461"/>
      <c r="L35" s="462"/>
      <c r="M35" s="462"/>
      <c r="N35" s="462"/>
      <c r="O35" s="462"/>
      <c r="P35" s="462"/>
      <c r="Q35" s="447"/>
      <c r="R35" s="447"/>
      <c r="S35" s="447"/>
      <c r="T35" s="447"/>
      <c r="U35" s="447"/>
      <c r="V35" s="447"/>
      <c r="W35" s="447"/>
      <c r="X35" s="463"/>
      <c r="Y35" s="463"/>
      <c r="Z35" s="464"/>
      <c r="AA35" s="464"/>
      <c r="AB35" s="465"/>
      <c r="AC35" s="456"/>
      <c r="AD35" s="456"/>
    </row>
    <row r="36" spans="1:30" s="457" customFormat="1" ht="15" customHeight="1">
      <c r="A36" s="458"/>
      <c r="B36" s="459"/>
      <c r="C36" s="445"/>
      <c r="D36" s="467"/>
      <c r="E36" s="468"/>
      <c r="F36" s="468"/>
      <c r="G36" s="468"/>
      <c r="H36" s="447"/>
      <c r="I36" s="447"/>
      <c r="J36" s="461"/>
      <c r="K36" s="461"/>
      <c r="L36" s="462"/>
      <c r="M36" s="462"/>
      <c r="N36" s="462"/>
      <c r="O36" s="462"/>
      <c r="P36" s="462"/>
      <c r="Q36" s="447"/>
      <c r="R36" s="447"/>
      <c r="S36" s="447"/>
      <c r="T36" s="447"/>
      <c r="U36" s="447"/>
      <c r="V36" s="447"/>
      <c r="W36" s="447"/>
      <c r="X36" s="463"/>
      <c r="Y36" s="463"/>
      <c r="Z36" s="464"/>
      <c r="AA36" s="464"/>
      <c r="AB36" s="465"/>
      <c r="AC36" s="456"/>
      <c r="AD36" s="456"/>
    </row>
    <row r="37" spans="1:30" s="457" customFormat="1" ht="15" customHeight="1">
      <c r="A37" s="445"/>
      <c r="B37" s="459"/>
      <c r="C37" s="445"/>
      <c r="D37" s="467"/>
      <c r="E37" s="468"/>
      <c r="F37" s="468"/>
      <c r="G37" s="468"/>
      <c r="H37" s="447"/>
      <c r="I37" s="447"/>
      <c r="J37" s="461"/>
      <c r="K37" s="461"/>
      <c r="L37" s="462"/>
      <c r="M37" s="462"/>
      <c r="N37" s="462"/>
      <c r="O37" s="462"/>
      <c r="P37" s="462"/>
      <c r="Q37" s="447"/>
      <c r="R37" s="447"/>
      <c r="S37" s="447"/>
      <c r="T37" s="447"/>
      <c r="U37" s="447"/>
      <c r="V37" s="447"/>
      <c r="W37" s="447"/>
      <c r="X37" s="463"/>
      <c r="Y37" s="463"/>
      <c r="Z37" s="464"/>
      <c r="AA37" s="464"/>
      <c r="AB37" s="465"/>
      <c r="AC37" s="456"/>
      <c r="AD37" s="456"/>
    </row>
    <row r="38" spans="1:30" s="480" customFormat="1" ht="15" customHeight="1">
      <c r="A38" s="469"/>
      <c r="B38" s="470"/>
      <c r="C38" s="471"/>
      <c r="D38" s="470" t="s">
        <v>300</v>
      </c>
      <c r="E38" s="452"/>
      <c r="F38" s="472"/>
      <c r="G38" s="472"/>
      <c r="H38" s="473"/>
      <c r="I38" s="473"/>
      <c r="J38" s="474">
        <f aca="true" t="shared" si="0" ref="J38:V38">SUM(J8:J37)</f>
        <v>60</v>
      </c>
      <c r="K38" s="474">
        <f t="shared" si="0"/>
        <v>60</v>
      </c>
      <c r="L38" s="474">
        <f t="shared" si="0"/>
        <v>60</v>
      </c>
      <c r="M38" s="474">
        <f t="shared" si="0"/>
        <v>60</v>
      </c>
      <c r="N38" s="474">
        <f t="shared" si="0"/>
        <v>60</v>
      </c>
      <c r="O38" s="474">
        <f t="shared" si="0"/>
        <v>60</v>
      </c>
      <c r="P38" s="474">
        <f t="shared" si="0"/>
        <v>360</v>
      </c>
      <c r="Q38" s="475">
        <f t="shared" si="0"/>
        <v>4078.8</v>
      </c>
      <c r="R38" s="475">
        <f t="shared" si="0"/>
        <v>150</v>
      </c>
      <c r="S38" s="475">
        <f t="shared" si="0"/>
        <v>4228.8</v>
      </c>
      <c r="T38" s="475">
        <f t="shared" si="0"/>
        <v>0</v>
      </c>
      <c r="U38" s="475">
        <f t="shared" si="0"/>
        <v>32.1</v>
      </c>
      <c r="V38" s="475">
        <f t="shared" si="0"/>
        <v>32.1</v>
      </c>
      <c r="W38" s="475">
        <f>SUM(W8:W37)</f>
        <v>4196.7</v>
      </c>
      <c r="X38" s="476"/>
      <c r="Y38" s="476"/>
      <c r="Z38" s="477"/>
      <c r="AA38" s="477"/>
      <c r="AB38" s="478"/>
      <c r="AC38" s="479"/>
      <c r="AD38" s="456"/>
    </row>
    <row r="39" spans="1:30" s="480" customFormat="1" ht="18" customHeight="1">
      <c r="A39" s="481"/>
      <c r="B39" s="482"/>
      <c r="C39" s="483"/>
      <c r="D39" s="482" t="s">
        <v>301</v>
      </c>
      <c r="E39" s="484"/>
      <c r="F39" s="485"/>
      <c r="G39" s="485"/>
      <c r="H39" s="473"/>
      <c r="I39" s="473"/>
      <c r="J39" s="486">
        <v>60</v>
      </c>
      <c r="K39" s="486">
        <v>60</v>
      </c>
      <c r="L39" s="487">
        <v>60</v>
      </c>
      <c r="M39" s="487">
        <v>60</v>
      </c>
      <c r="N39" s="487">
        <v>60</v>
      </c>
      <c r="O39" s="487">
        <v>120</v>
      </c>
      <c r="P39" s="487">
        <v>360</v>
      </c>
      <c r="Q39" s="488">
        <v>4078.8</v>
      </c>
      <c r="R39" s="488">
        <v>150</v>
      </c>
      <c r="S39" s="488">
        <v>4228.8</v>
      </c>
      <c r="T39" s="557">
        <v>0</v>
      </c>
      <c r="U39" s="488">
        <v>32.1</v>
      </c>
      <c r="V39" s="488">
        <v>32.1</v>
      </c>
      <c r="W39" s="488">
        <v>4196.7</v>
      </c>
      <c r="X39" s="489"/>
      <c r="Y39" s="489"/>
      <c r="Z39" s="489"/>
      <c r="AA39" s="489"/>
      <c r="AB39" s="490"/>
      <c r="AC39" s="479"/>
      <c r="AD39" s="479"/>
    </row>
    <row r="40" spans="1:30" ht="21.75" customHeight="1">
      <c r="A40" s="491"/>
      <c r="B40" s="543" t="s">
        <v>367</v>
      </c>
      <c r="C40" s="543"/>
      <c r="D40" s="543"/>
      <c r="E40" s="543"/>
      <c r="F40" s="543"/>
      <c r="G40" s="543"/>
      <c r="H40" s="543"/>
      <c r="I40" s="543"/>
      <c r="J40" s="543"/>
      <c r="K40" s="543"/>
      <c r="L40" s="543"/>
      <c r="M40" s="543"/>
      <c r="N40" s="687" t="str">
        <f>tlkryaz(Q38)</f>
        <v>Yalnız DörtBin YetmişSekiz.-TL., Seksen.-KR.</v>
      </c>
      <c r="O40" s="687"/>
      <c r="P40" s="687"/>
      <c r="Q40" s="687"/>
      <c r="R40" s="687"/>
      <c r="S40" s="687"/>
      <c r="T40" s="687"/>
      <c r="U40" s="687"/>
      <c r="V40" s="543" t="s">
        <v>316</v>
      </c>
      <c r="W40" s="543"/>
      <c r="X40" s="543"/>
      <c r="Y40" s="543"/>
      <c r="Z40" s="543"/>
      <c r="AA40" s="543"/>
      <c r="AB40" s="544"/>
      <c r="AC40" s="444"/>
      <c r="AD40" s="444"/>
    </row>
    <row r="41" spans="1:30" ht="18" customHeight="1">
      <c r="A41" s="492"/>
      <c r="B41" s="493"/>
      <c r="C41" s="494"/>
      <c r="D41" s="494"/>
      <c r="E41" s="495"/>
      <c r="F41" s="495"/>
      <c r="G41" s="495"/>
      <c r="H41" s="495"/>
      <c r="I41" s="495"/>
      <c r="J41" s="495"/>
      <c r="K41" s="536"/>
      <c r="L41" s="496"/>
      <c r="M41" s="496"/>
      <c r="N41" s="496"/>
      <c r="O41" s="496"/>
      <c r="P41" s="496"/>
      <c r="Q41" s="494"/>
      <c r="R41" s="494"/>
      <c r="S41" s="494"/>
      <c r="T41" s="497"/>
      <c r="U41" s="494"/>
      <c r="V41" s="494"/>
      <c r="W41" s="498"/>
      <c r="X41" s="498"/>
      <c r="Y41" s="498"/>
      <c r="Z41" s="498"/>
      <c r="AA41" s="498"/>
      <c r="AB41" s="499"/>
      <c r="AC41" s="444"/>
      <c r="AD41" s="444"/>
    </row>
    <row r="42" spans="1:28" ht="16.5" customHeight="1">
      <c r="A42" s="198"/>
      <c r="B42" s="201" t="s">
        <v>271</v>
      </c>
      <c r="C42" s="199"/>
      <c r="D42" s="199"/>
      <c r="E42" s="199"/>
      <c r="F42" s="199"/>
      <c r="G42" s="199"/>
      <c r="H42" s="199"/>
      <c r="I42" s="199"/>
      <c r="J42" s="199"/>
      <c r="K42" s="199"/>
      <c r="L42" s="199"/>
      <c r="M42" s="199"/>
      <c r="N42" s="199"/>
      <c r="O42" s="199"/>
      <c r="P42" s="199"/>
      <c r="Q42" s="199"/>
      <c r="R42" s="199"/>
      <c r="S42" s="199" t="s">
        <v>272</v>
      </c>
      <c r="T42" s="201"/>
      <c r="U42" s="542"/>
      <c r="V42" s="539"/>
      <c r="W42" s="199"/>
      <c r="X42" s="199"/>
      <c r="Y42" s="199"/>
      <c r="Z42" s="199"/>
      <c r="AA42" s="199"/>
      <c r="AB42" s="200"/>
    </row>
    <row r="43" spans="1:28" ht="19.5" customHeight="1">
      <c r="A43" s="198"/>
      <c r="B43" s="199" t="s">
        <v>127</v>
      </c>
      <c r="C43" s="541" t="s">
        <v>260</v>
      </c>
      <c r="D43" s="199"/>
      <c r="E43" s="199"/>
      <c r="F43" s="199"/>
      <c r="G43" s="199"/>
      <c r="H43" s="199"/>
      <c r="I43" s="199"/>
      <c r="J43" s="688">
        <v>42296</v>
      </c>
      <c r="K43" s="688"/>
      <c r="L43" s="688"/>
      <c r="M43" s="199"/>
      <c r="N43" s="199"/>
      <c r="O43" s="199"/>
      <c r="P43" s="199"/>
      <c r="Q43" s="199"/>
      <c r="R43" s="199"/>
      <c r="S43" s="539" t="s">
        <v>6</v>
      </c>
      <c r="T43" s="587" t="s">
        <v>354</v>
      </c>
      <c r="U43" s="539"/>
      <c r="V43" s="587"/>
      <c r="W43" s="199"/>
      <c r="X43" s="199"/>
      <c r="Y43" s="199"/>
      <c r="Z43" s="199"/>
      <c r="AA43" s="199"/>
      <c r="AB43" s="200"/>
    </row>
    <row r="44" spans="1:28" ht="15" customHeight="1">
      <c r="A44" s="198"/>
      <c r="B44" s="199" t="s">
        <v>307</v>
      </c>
      <c r="C44" s="199" t="s">
        <v>259</v>
      </c>
      <c r="D44" s="199"/>
      <c r="E44" s="199"/>
      <c r="F44" s="199"/>
      <c r="G44" s="199"/>
      <c r="H44" s="199"/>
      <c r="I44" s="199"/>
      <c r="J44" s="199"/>
      <c r="K44" s="199" t="s">
        <v>273</v>
      </c>
      <c r="L44" s="199"/>
      <c r="M44" s="199"/>
      <c r="N44" s="199"/>
      <c r="O44" s="199"/>
      <c r="P44" s="199"/>
      <c r="Q44" s="199"/>
      <c r="R44" s="199"/>
      <c r="S44" s="539" t="s">
        <v>128</v>
      </c>
      <c r="T44" s="199" t="s">
        <v>243</v>
      </c>
      <c r="U44" s="539"/>
      <c r="V44" s="587"/>
      <c r="W44" s="199"/>
      <c r="X44" s="199"/>
      <c r="Y44" s="199"/>
      <c r="Z44" s="199"/>
      <c r="AA44" s="199"/>
      <c r="AB44" s="200"/>
    </row>
    <row r="45" spans="1:28" ht="15" customHeight="1">
      <c r="A45" s="198"/>
      <c r="B45" s="199" t="s">
        <v>308</v>
      </c>
      <c r="C45" s="199"/>
      <c r="D45" s="199"/>
      <c r="E45" s="199"/>
      <c r="F45" s="199"/>
      <c r="G45" s="199"/>
      <c r="H45" s="199"/>
      <c r="I45" s="199"/>
      <c r="J45" s="199"/>
      <c r="K45" s="199"/>
      <c r="L45" s="199"/>
      <c r="M45" s="199"/>
      <c r="N45" s="199"/>
      <c r="O45" s="199"/>
      <c r="P45" s="199"/>
      <c r="Q45" s="199"/>
      <c r="R45" s="199"/>
      <c r="S45" s="539" t="s">
        <v>129</v>
      </c>
      <c r="T45" s="199"/>
      <c r="U45" s="539"/>
      <c r="V45" s="539"/>
      <c r="W45" s="199"/>
      <c r="X45" s="199"/>
      <c r="Y45" s="199"/>
      <c r="Z45" s="199"/>
      <c r="AA45" s="199"/>
      <c r="AB45" s="200"/>
    </row>
    <row r="46" spans="1:28" ht="15" customHeight="1">
      <c r="A46" s="198"/>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0"/>
    </row>
    <row r="47" spans="1:28" ht="15" customHeight="1">
      <c r="A47" s="198"/>
      <c r="B47" s="199" t="s">
        <v>312</v>
      </c>
      <c r="C47" s="199" t="s">
        <v>322</v>
      </c>
      <c r="D47" s="199"/>
      <c r="E47" s="199"/>
      <c r="F47" s="199"/>
      <c r="G47" s="199"/>
      <c r="H47" s="199"/>
      <c r="I47" s="199"/>
      <c r="J47" s="199"/>
      <c r="K47" s="199"/>
      <c r="L47" s="199"/>
      <c r="M47" s="199"/>
      <c r="N47" s="199"/>
      <c r="O47" s="199"/>
      <c r="P47" s="199"/>
      <c r="Q47" s="199"/>
      <c r="R47" s="199"/>
      <c r="S47" s="199"/>
      <c r="T47" s="199"/>
      <c r="U47" s="199"/>
      <c r="V47" s="588" t="s">
        <v>341</v>
      </c>
      <c r="W47" s="199"/>
      <c r="X47" s="684"/>
      <c r="Y47" s="684"/>
      <c r="Z47" s="684"/>
      <c r="AA47" s="199"/>
      <c r="AB47" s="200"/>
    </row>
    <row r="48" spans="1:28" ht="15" customHeight="1">
      <c r="A48" s="538"/>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2"/>
    </row>
    <row r="49" ht="15" customHeight="1"/>
    <row r="50" spans="2:30" ht="13.5">
      <c r="B50" s="500"/>
      <c r="C50" s="444"/>
      <c r="D50" s="444"/>
      <c r="E50" s="500"/>
      <c r="F50" s="500"/>
      <c r="G50" s="500"/>
      <c r="H50" s="500"/>
      <c r="I50" s="500"/>
      <c r="J50" s="500"/>
      <c r="K50" s="500"/>
      <c r="L50" s="500"/>
      <c r="M50" s="500"/>
      <c r="N50" s="500"/>
      <c r="O50" s="500"/>
      <c r="P50" s="500"/>
      <c r="Q50" s="444"/>
      <c r="R50" s="444"/>
      <c r="S50" s="444"/>
      <c r="T50" s="444"/>
      <c r="U50" s="444"/>
      <c r="V50" s="444"/>
      <c r="W50" s="444"/>
      <c r="X50" s="444"/>
      <c r="Y50" s="444"/>
      <c r="Z50" s="444"/>
      <c r="AA50" s="444"/>
      <c r="AB50" s="444"/>
      <c r="AC50" s="444"/>
      <c r="AD50" s="444"/>
    </row>
    <row r="51" spans="1:30" ht="13.5">
      <c r="A51" s="444"/>
      <c r="B51" s="500"/>
      <c r="C51" s="444"/>
      <c r="D51" s="444"/>
      <c r="E51" s="500"/>
      <c r="F51" s="500"/>
      <c r="G51" s="500"/>
      <c r="H51" s="500"/>
      <c r="I51" s="500"/>
      <c r="J51" s="500"/>
      <c r="K51" s="500"/>
      <c r="L51" s="500"/>
      <c r="M51" s="500"/>
      <c r="N51" s="500"/>
      <c r="O51" s="500"/>
      <c r="P51" s="500"/>
      <c r="Q51" s="444"/>
      <c r="R51" s="444"/>
      <c r="S51" s="444"/>
      <c r="T51" s="444"/>
      <c r="U51" s="444"/>
      <c r="V51" s="444"/>
      <c r="W51" s="444"/>
      <c r="X51" s="444"/>
      <c r="Y51" s="444"/>
      <c r="Z51" s="444"/>
      <c r="AA51" s="444"/>
      <c r="AB51" s="444"/>
      <c r="AC51" s="444"/>
      <c r="AD51" s="444"/>
    </row>
    <row r="52" spans="1:30" ht="13.5">
      <c r="A52" s="444"/>
      <c r="B52" s="500"/>
      <c r="C52" s="444"/>
      <c r="D52" s="444"/>
      <c r="E52" s="500"/>
      <c r="F52" s="500"/>
      <c r="G52" s="500"/>
      <c r="H52" s="500"/>
      <c r="I52" s="500"/>
      <c r="J52" s="500"/>
      <c r="K52" s="500"/>
      <c r="L52" s="500"/>
      <c r="M52" s="500"/>
      <c r="N52" s="500"/>
      <c r="O52" s="500"/>
      <c r="P52" s="500"/>
      <c r="Q52" s="444"/>
      <c r="R52" s="444"/>
      <c r="S52" s="444"/>
      <c r="T52" s="444"/>
      <c r="U52" s="444"/>
      <c r="V52" s="444"/>
      <c r="W52" s="444"/>
      <c r="X52" s="444"/>
      <c r="Y52" s="444"/>
      <c r="Z52" s="444"/>
      <c r="AA52" s="444"/>
      <c r="AB52" s="444"/>
      <c r="AC52" s="444"/>
      <c r="AD52" s="444"/>
    </row>
    <row r="53" spans="1:30" ht="13.5">
      <c r="A53" s="444"/>
      <c r="B53" s="500"/>
      <c r="C53" s="444"/>
      <c r="D53" s="444"/>
      <c r="E53" s="500"/>
      <c r="F53" s="500"/>
      <c r="G53" s="500"/>
      <c r="H53" s="500"/>
      <c r="I53" s="500"/>
      <c r="J53" s="500"/>
      <c r="K53" s="500"/>
      <c r="L53" s="500"/>
      <c r="M53" s="500"/>
      <c r="N53" s="500"/>
      <c r="O53" s="500"/>
      <c r="P53" s="500"/>
      <c r="Q53" s="444"/>
      <c r="R53" s="444"/>
      <c r="S53" s="444"/>
      <c r="T53" s="444"/>
      <c r="U53" s="444"/>
      <c r="V53" s="444"/>
      <c r="W53" s="444"/>
      <c r="X53" s="444"/>
      <c r="Y53" s="444"/>
      <c r="Z53" s="444"/>
      <c r="AA53" s="444"/>
      <c r="AB53" s="444"/>
      <c r="AC53" s="444"/>
      <c r="AD53" s="444"/>
    </row>
  </sheetData>
  <sheetProtection sheet="1" objects="1" scenarios="1"/>
  <mergeCells count="24">
    <mergeCell ref="X47:Z47"/>
    <mergeCell ref="D5:D6"/>
    <mergeCell ref="G5:G6"/>
    <mergeCell ref="F5:F6"/>
    <mergeCell ref="N40:U40"/>
    <mergeCell ref="J43:L43"/>
    <mergeCell ref="W3:X3"/>
    <mergeCell ref="Y4:AB6"/>
    <mergeCell ref="Q5:Q6"/>
    <mergeCell ref="T5:T6"/>
    <mergeCell ref="U5:U6"/>
    <mergeCell ref="H5:H6"/>
    <mergeCell ref="T4:V4"/>
    <mergeCell ref="G4:Q4"/>
    <mergeCell ref="P5:P6"/>
    <mergeCell ref="A5:A6"/>
    <mergeCell ref="E5:E6"/>
    <mergeCell ref="B4:F4"/>
    <mergeCell ref="B5:B6"/>
    <mergeCell ref="C5:C6"/>
    <mergeCell ref="V5:V6"/>
    <mergeCell ref="R5:R6"/>
    <mergeCell ref="S5:S6"/>
    <mergeCell ref="I5:I6"/>
  </mergeCells>
  <printOptions horizontalCentered="1"/>
  <pageMargins left="0.2362204724409449" right="0.2362204724409449" top="1.141732283464567" bottom="0.5905511811023623" header="0.9055118110236221" footer="0.31496062992125984"/>
  <pageSetup blackAndWhite="1" fitToHeight="1" fitToWidth="1" horizontalDpi="600" verticalDpi="600" orientation="landscape" paperSize="9" scale="61" r:id="rId3"/>
  <headerFooter alignWithMargins="0">
    <oddHeader>&amp;CÇEŞİTLİ ÖDEMELER BORDROSU</oddHeader>
  </headerFooter>
  <drawing r:id="rId2"/>
  <legacyDrawing r:id="rId1"/>
</worksheet>
</file>

<file path=xl/worksheets/sheet12.xml><?xml version="1.0" encoding="utf-8"?>
<worksheet xmlns="http://schemas.openxmlformats.org/spreadsheetml/2006/main" xmlns:r="http://schemas.openxmlformats.org/officeDocument/2006/relationships">
  <sheetPr codeName="Sayfa8"/>
  <dimension ref="A1:L52"/>
  <sheetViews>
    <sheetView showGridLines="0" zoomScalePageLayoutView="0" workbookViewId="0" topLeftCell="A1">
      <selection activeCell="F9" sqref="F9"/>
    </sheetView>
  </sheetViews>
  <sheetFormatPr defaultColWidth="9.140625" defaultRowHeight="12.75"/>
  <cols>
    <col min="1" max="1" width="4.00390625" style="204" customWidth="1"/>
    <col min="2" max="2" width="13.421875" style="204" customWidth="1"/>
    <col min="3" max="3" width="10.7109375" style="204" customWidth="1"/>
    <col min="4" max="4" width="12.421875" style="204" customWidth="1"/>
    <col min="5" max="5" width="17.421875" style="204" customWidth="1"/>
    <col min="6" max="6" width="27.28125" style="204" customWidth="1"/>
    <col min="7" max="7" width="11.8515625" style="204" customWidth="1"/>
    <col min="8" max="16384" width="9.140625" style="204" customWidth="1"/>
  </cols>
  <sheetData>
    <row r="1" spans="1:7" ht="12.75">
      <c r="A1" s="695" t="s">
        <v>213</v>
      </c>
      <c r="B1" s="695"/>
      <c r="C1" s="695"/>
      <c r="D1" s="695"/>
      <c r="E1" s="695"/>
      <c r="F1" s="695"/>
      <c r="G1" s="695"/>
    </row>
    <row r="2" spans="6:7" ht="12.75">
      <c r="F2" s="205"/>
      <c r="G2" s="206"/>
    </row>
    <row r="3" spans="1:7" ht="29.25" customHeight="1">
      <c r="A3" s="704" t="s">
        <v>214</v>
      </c>
      <c r="B3" s="704"/>
      <c r="C3" s="704"/>
      <c r="D3" s="708" t="s">
        <v>246</v>
      </c>
      <c r="E3" s="709"/>
      <c r="F3" s="325" t="s">
        <v>215</v>
      </c>
      <c r="G3" s="207">
        <v>60103</v>
      </c>
    </row>
    <row r="4" spans="1:7" ht="26.25" customHeight="1">
      <c r="A4" s="704" t="s">
        <v>216</v>
      </c>
      <c r="B4" s="704"/>
      <c r="C4" s="704"/>
      <c r="D4" s="710" t="s">
        <v>258</v>
      </c>
      <c r="E4" s="709"/>
      <c r="F4" s="325" t="s">
        <v>217</v>
      </c>
      <c r="G4" s="207">
        <v>285</v>
      </c>
    </row>
    <row r="5" spans="1:7" ht="21.75" customHeight="1">
      <c r="A5" s="704" t="s">
        <v>218</v>
      </c>
      <c r="B5" s="704"/>
      <c r="C5" s="704"/>
      <c r="D5" s="705" t="s">
        <v>250</v>
      </c>
      <c r="E5" s="705"/>
      <c r="F5" s="325" t="s">
        <v>219</v>
      </c>
      <c r="G5" s="207" t="s">
        <v>249</v>
      </c>
    </row>
    <row r="6" spans="1:7" ht="23.25" customHeight="1">
      <c r="A6" s="704" t="s">
        <v>220</v>
      </c>
      <c r="B6" s="704"/>
      <c r="C6" s="704"/>
      <c r="D6" s="706">
        <v>2016</v>
      </c>
      <c r="E6" s="707"/>
      <c r="F6" s="325" t="s">
        <v>221</v>
      </c>
      <c r="G6" s="501" t="s">
        <v>335</v>
      </c>
    </row>
    <row r="7" spans="1:5" ht="20.25" customHeight="1">
      <c r="A7" s="695"/>
      <c r="B7" s="695"/>
      <c r="C7" s="695"/>
      <c r="D7" s="695"/>
      <c r="E7" s="208" t="s">
        <v>222</v>
      </c>
    </row>
    <row r="8" spans="1:7" ht="42" customHeight="1">
      <c r="A8" s="326" t="s">
        <v>223</v>
      </c>
      <c r="B8" s="326" t="s">
        <v>224</v>
      </c>
      <c r="C8" s="703" t="s">
        <v>113</v>
      </c>
      <c r="D8" s="703"/>
      <c r="E8" s="433" t="s">
        <v>225</v>
      </c>
      <c r="F8" s="433" t="s">
        <v>226</v>
      </c>
      <c r="G8" s="436" t="s">
        <v>299</v>
      </c>
    </row>
    <row r="9" spans="1:7" ht="12.75">
      <c r="A9" s="209"/>
      <c r="B9" s="210"/>
      <c r="C9" s="696"/>
      <c r="D9" s="696"/>
      <c r="E9" s="212" t="s">
        <v>227</v>
      </c>
      <c r="F9" s="213"/>
      <c r="G9" s="214">
        <v>0</v>
      </c>
    </row>
    <row r="10" spans="1:7" ht="12.75">
      <c r="A10" s="209">
        <v>1</v>
      </c>
      <c r="B10" s="210">
        <v>12345678901</v>
      </c>
      <c r="C10" s="696" t="s">
        <v>347</v>
      </c>
      <c r="D10" s="696"/>
      <c r="E10" s="215" t="s">
        <v>348</v>
      </c>
      <c r="F10" s="211" t="s">
        <v>156</v>
      </c>
      <c r="G10" s="216">
        <v>699.4499999999999</v>
      </c>
    </row>
    <row r="11" spans="1:7" ht="12.75">
      <c r="A11" s="209">
        <v>2</v>
      </c>
      <c r="B11" s="210">
        <v>12345678902</v>
      </c>
      <c r="C11" s="696" t="s">
        <v>349</v>
      </c>
      <c r="D11" s="696"/>
      <c r="E11" s="215" t="s">
        <v>348</v>
      </c>
      <c r="F11" s="211" t="s">
        <v>156</v>
      </c>
      <c r="G11" s="216">
        <v>699.4499999999999</v>
      </c>
    </row>
    <row r="12" spans="1:7" ht="12.75">
      <c r="A12" s="209">
        <v>3</v>
      </c>
      <c r="B12" s="210">
        <v>12345678903</v>
      </c>
      <c r="C12" s="696" t="s">
        <v>350</v>
      </c>
      <c r="D12" s="696"/>
      <c r="E12" s="215" t="s">
        <v>348</v>
      </c>
      <c r="F12" s="211" t="s">
        <v>156</v>
      </c>
      <c r="G12" s="216">
        <v>699.4499999999999</v>
      </c>
    </row>
    <row r="13" spans="1:7" ht="12.75">
      <c r="A13" s="209">
        <v>4</v>
      </c>
      <c r="B13" s="210">
        <v>12345678904</v>
      </c>
      <c r="C13" s="696" t="s">
        <v>351</v>
      </c>
      <c r="D13" s="696"/>
      <c r="E13" s="215" t="s">
        <v>348</v>
      </c>
      <c r="F13" s="211" t="s">
        <v>156</v>
      </c>
      <c r="G13" s="216">
        <v>699.4499999999999</v>
      </c>
    </row>
    <row r="14" spans="1:7" ht="12.75">
      <c r="A14" s="209">
        <v>5</v>
      </c>
      <c r="B14" s="210">
        <v>12345678905</v>
      </c>
      <c r="C14" s="696" t="s">
        <v>352</v>
      </c>
      <c r="D14" s="696"/>
      <c r="E14" s="215" t="s">
        <v>348</v>
      </c>
      <c r="F14" s="211" t="s">
        <v>156</v>
      </c>
      <c r="G14" s="216">
        <v>699.4499999999999</v>
      </c>
    </row>
    <row r="15" spans="1:7" ht="12.75">
      <c r="A15" s="209">
        <v>6</v>
      </c>
      <c r="B15" s="210">
        <v>12345678906</v>
      </c>
      <c r="C15" s="696" t="s">
        <v>353</v>
      </c>
      <c r="D15" s="696"/>
      <c r="E15" s="215" t="s">
        <v>348</v>
      </c>
      <c r="F15" s="211" t="s">
        <v>156</v>
      </c>
      <c r="G15" s="216">
        <v>699.4499999999999</v>
      </c>
    </row>
    <row r="16" spans="1:7" ht="12.75">
      <c r="A16" s="209"/>
      <c r="B16" s="210"/>
      <c r="C16" s="696"/>
      <c r="D16" s="696"/>
      <c r="E16" s="215"/>
      <c r="F16" s="211"/>
      <c r="G16" s="216"/>
    </row>
    <row r="17" spans="1:7" ht="12.75">
      <c r="A17" s="209"/>
      <c r="B17" s="210"/>
      <c r="C17" s="696"/>
      <c r="D17" s="696"/>
      <c r="E17" s="215"/>
      <c r="F17" s="211"/>
      <c r="G17" s="216"/>
    </row>
    <row r="18" spans="1:7" ht="12.75">
      <c r="A18" s="209"/>
      <c r="B18" s="210"/>
      <c r="C18" s="696"/>
      <c r="D18" s="696"/>
      <c r="E18" s="215"/>
      <c r="F18" s="211"/>
      <c r="G18" s="216"/>
    </row>
    <row r="19" spans="1:7" ht="12.75">
      <c r="A19" s="209"/>
      <c r="B19" s="210"/>
      <c r="C19" s="696"/>
      <c r="D19" s="696"/>
      <c r="E19" s="215"/>
      <c r="F19" s="211"/>
      <c r="G19" s="216"/>
    </row>
    <row r="20" spans="1:7" ht="12.75">
      <c r="A20" s="209"/>
      <c r="B20" s="210"/>
      <c r="C20" s="696"/>
      <c r="D20" s="696"/>
      <c r="E20" s="215"/>
      <c r="F20" s="211"/>
      <c r="G20" s="216"/>
    </row>
    <row r="21" spans="1:7" ht="12.75">
      <c r="A21" s="209"/>
      <c r="B21" s="210"/>
      <c r="C21" s="696"/>
      <c r="D21" s="696"/>
      <c r="E21" s="215"/>
      <c r="F21" s="211"/>
      <c r="G21" s="216"/>
    </row>
    <row r="22" spans="1:7" ht="12.75">
      <c r="A22" s="209"/>
      <c r="B22" s="210"/>
      <c r="C22" s="696"/>
      <c r="D22" s="696"/>
      <c r="E22" s="215"/>
      <c r="F22" s="211"/>
      <c r="G22" s="216"/>
    </row>
    <row r="23" spans="1:7" ht="12.75">
      <c r="A23" s="209"/>
      <c r="B23" s="210"/>
      <c r="C23" s="696"/>
      <c r="D23" s="696"/>
      <c r="E23" s="215"/>
      <c r="F23" s="211"/>
      <c r="G23" s="216"/>
    </row>
    <row r="24" spans="1:7" ht="12.75">
      <c r="A24" s="209"/>
      <c r="B24" s="210"/>
      <c r="C24" s="696"/>
      <c r="D24" s="696"/>
      <c r="E24" s="215"/>
      <c r="F24" s="211"/>
      <c r="G24" s="216"/>
    </row>
    <row r="25" spans="1:7" ht="12.75">
      <c r="A25" s="209"/>
      <c r="B25" s="210"/>
      <c r="C25" s="696"/>
      <c r="D25" s="696"/>
      <c r="E25" s="215"/>
      <c r="F25" s="211"/>
      <c r="G25" s="216"/>
    </row>
    <row r="26" spans="1:7" ht="12.75">
      <c r="A26" s="209"/>
      <c r="B26" s="210"/>
      <c r="C26" s="696"/>
      <c r="D26" s="696"/>
      <c r="E26" s="215"/>
      <c r="F26" s="211"/>
      <c r="G26" s="216"/>
    </row>
    <row r="27" spans="1:7" ht="12.75">
      <c r="A27" s="209"/>
      <c r="B27" s="210"/>
      <c r="C27" s="696"/>
      <c r="D27" s="696"/>
      <c r="E27" s="215"/>
      <c r="F27" s="211"/>
      <c r="G27" s="216"/>
    </row>
    <row r="28" spans="1:7" ht="12.75">
      <c r="A28" s="209"/>
      <c r="B28" s="210"/>
      <c r="C28" s="696"/>
      <c r="D28" s="696"/>
      <c r="E28" s="215"/>
      <c r="F28" s="211"/>
      <c r="G28" s="216"/>
    </row>
    <row r="29" spans="1:7" ht="12.75">
      <c r="A29" s="209"/>
      <c r="B29" s="210"/>
      <c r="C29" s="696"/>
      <c r="D29" s="696"/>
      <c r="E29" s="215"/>
      <c r="F29" s="211"/>
      <c r="G29" s="216"/>
    </row>
    <row r="30" spans="1:7" ht="12.75">
      <c r="A30" s="209"/>
      <c r="B30" s="210"/>
      <c r="C30" s="696"/>
      <c r="D30" s="696"/>
      <c r="E30" s="215"/>
      <c r="F30" s="211"/>
      <c r="G30" s="216"/>
    </row>
    <row r="31" spans="1:7" ht="12.75">
      <c r="A31" s="209"/>
      <c r="B31" s="210"/>
      <c r="C31" s="696"/>
      <c r="D31" s="696"/>
      <c r="E31" s="215"/>
      <c r="F31" s="211"/>
      <c r="G31" s="216"/>
    </row>
    <row r="32" spans="1:7" ht="12.75">
      <c r="A32" s="209"/>
      <c r="B32" s="210"/>
      <c r="C32" s="696"/>
      <c r="D32" s="696"/>
      <c r="E32" s="215"/>
      <c r="F32" s="211"/>
      <c r="G32" s="216"/>
    </row>
    <row r="33" spans="1:7" ht="12.75">
      <c r="A33" s="209"/>
      <c r="B33" s="210"/>
      <c r="C33" s="696"/>
      <c r="D33" s="696"/>
      <c r="E33" s="215"/>
      <c r="F33" s="211"/>
      <c r="G33" s="216"/>
    </row>
    <row r="34" spans="1:7" ht="12.75">
      <c r="A34" s="209"/>
      <c r="B34" s="210"/>
      <c r="C34" s="696"/>
      <c r="D34" s="696"/>
      <c r="E34" s="215"/>
      <c r="F34" s="211"/>
      <c r="G34" s="216"/>
    </row>
    <row r="35" spans="1:7" ht="12.75">
      <c r="A35" s="209"/>
      <c r="B35" s="210"/>
      <c r="C35" s="696"/>
      <c r="D35" s="696"/>
      <c r="E35" s="215"/>
      <c r="F35" s="211"/>
      <c r="G35" s="216"/>
    </row>
    <row r="36" spans="1:7" ht="12.75">
      <c r="A36" s="209"/>
      <c r="B36" s="210"/>
      <c r="C36" s="696"/>
      <c r="D36" s="696"/>
      <c r="E36" s="215"/>
      <c r="F36" s="211"/>
      <c r="G36" s="216"/>
    </row>
    <row r="37" spans="1:7" ht="12.75">
      <c r="A37" s="209"/>
      <c r="B37" s="210"/>
      <c r="C37" s="696"/>
      <c r="D37" s="696"/>
      <c r="E37" s="215"/>
      <c r="F37" s="211"/>
      <c r="G37" s="216"/>
    </row>
    <row r="38" spans="1:7" ht="12.75">
      <c r="A38" s="209"/>
      <c r="B38" s="210"/>
      <c r="C38" s="696"/>
      <c r="D38" s="696"/>
      <c r="E38" s="215"/>
      <c r="F38" s="211"/>
      <c r="G38" s="216"/>
    </row>
    <row r="39" spans="1:12" ht="12.75">
      <c r="A39" s="209"/>
      <c r="B39" s="210"/>
      <c r="C39" s="696"/>
      <c r="D39" s="696"/>
      <c r="E39" s="215"/>
      <c r="F39" s="211"/>
      <c r="G39" s="216"/>
      <c r="I39"/>
      <c r="J39"/>
      <c r="K39"/>
      <c r="L39"/>
    </row>
    <row r="40" spans="1:12" ht="18.75" customHeight="1" thickBot="1">
      <c r="A40" s="327"/>
      <c r="B40" s="697" t="s">
        <v>228</v>
      </c>
      <c r="C40" s="697"/>
      <c r="D40" s="697"/>
      <c r="E40" s="697"/>
      <c r="F40" s="697"/>
      <c r="G40" s="329">
        <f>SUM(G10:G39)</f>
        <v>4196.7</v>
      </c>
      <c r="I40"/>
      <c r="J40"/>
      <c r="K40"/>
      <c r="L40"/>
    </row>
    <row r="41" spans="1:12" ht="17.25" customHeight="1" thickBot="1">
      <c r="A41" s="328"/>
      <c r="B41" s="698" t="s">
        <v>244</v>
      </c>
      <c r="C41" s="698"/>
      <c r="D41" s="698"/>
      <c r="E41" s="698"/>
      <c r="F41" s="699"/>
      <c r="G41" s="330">
        <v>4196.7</v>
      </c>
      <c r="I41"/>
      <c r="J41"/>
      <c r="K41"/>
      <c r="L41"/>
    </row>
    <row r="42" spans="1:12" ht="13.5" thickBot="1">
      <c r="A42" s="217"/>
      <c r="B42" s="218"/>
      <c r="C42" s="218"/>
      <c r="D42" s="219" t="s">
        <v>229</v>
      </c>
      <c r="E42" s="700" t="str">
        <f>tlkryaz(G41)</f>
        <v>Yalnız DörtBin Yüz DoksanAltı.-TL., Yetmiş.-KR.</v>
      </c>
      <c r="F42" s="701"/>
      <c r="G42" s="702"/>
      <c r="I42"/>
      <c r="J42"/>
      <c r="K42"/>
      <c r="L42"/>
    </row>
    <row r="44" spans="2:7" ht="12.75">
      <c r="B44" s="694">
        <v>42379</v>
      </c>
      <c r="C44" s="695"/>
      <c r="D44" s="694">
        <v>42379</v>
      </c>
      <c r="E44" s="695"/>
      <c r="F44" s="227">
        <v>42379</v>
      </c>
      <c r="G44" s="203"/>
    </row>
    <row r="45" spans="2:6" ht="12.75">
      <c r="B45" s="690" t="s">
        <v>230</v>
      </c>
      <c r="C45" s="690"/>
      <c r="D45" s="691" t="s">
        <v>230</v>
      </c>
      <c r="E45" s="691"/>
      <c r="F45" s="222" t="s">
        <v>231</v>
      </c>
    </row>
    <row r="46" spans="2:6" ht="12.75">
      <c r="B46" s="220"/>
      <c r="C46" s="220"/>
      <c r="D46" s="221"/>
      <c r="E46" s="221"/>
      <c r="F46" s="222"/>
    </row>
    <row r="47" spans="2:6" ht="12.75">
      <c r="B47" s="220"/>
      <c r="C47" s="220"/>
      <c r="D47" s="221"/>
      <c r="E47" s="221"/>
      <c r="F47" s="222"/>
    </row>
    <row r="48" spans="2:6" ht="12.75">
      <c r="B48" s="220"/>
      <c r="C48" s="220"/>
      <c r="D48" s="221"/>
      <c r="E48" s="221"/>
      <c r="F48" s="222"/>
    </row>
    <row r="49" spans="2:6" ht="12.75">
      <c r="B49" s="690" t="s">
        <v>232</v>
      </c>
      <c r="C49" s="690"/>
      <c r="D49" s="691" t="s">
        <v>95</v>
      </c>
      <c r="E49" s="691"/>
      <c r="F49" s="222" t="s">
        <v>96</v>
      </c>
    </row>
    <row r="50" spans="2:6" ht="12.75">
      <c r="B50" s="692" t="s">
        <v>130</v>
      </c>
      <c r="C50" s="692"/>
      <c r="D50" s="693" t="s">
        <v>251</v>
      </c>
      <c r="E50" s="693"/>
      <c r="F50" s="223" t="s">
        <v>255</v>
      </c>
    </row>
    <row r="51" spans="2:7" ht="12.75" customHeight="1">
      <c r="B51" s="689" t="s">
        <v>233</v>
      </c>
      <c r="C51" s="689"/>
      <c r="D51" s="689" t="s">
        <v>234</v>
      </c>
      <c r="E51" s="689"/>
      <c r="F51" s="224" t="s">
        <v>234</v>
      </c>
      <c r="G51" s="225"/>
    </row>
    <row r="52" ht="12.75">
      <c r="A52" s="226" t="s">
        <v>235</v>
      </c>
    </row>
  </sheetData>
  <sheetProtection sheet="1" objects="1" scenarios="1"/>
  <mergeCells count="55">
    <mergeCell ref="A5:C5"/>
    <mergeCell ref="D5:E5"/>
    <mergeCell ref="A6:C6"/>
    <mergeCell ref="D6:E6"/>
    <mergeCell ref="A1:G1"/>
    <mergeCell ref="A3:C3"/>
    <mergeCell ref="D3:E3"/>
    <mergeCell ref="A4:C4"/>
    <mergeCell ref="D4:E4"/>
    <mergeCell ref="C11:D11"/>
    <mergeCell ref="C12:D12"/>
    <mergeCell ref="C13:D13"/>
    <mergeCell ref="C14:D14"/>
    <mergeCell ref="A7:D7"/>
    <mergeCell ref="C8:D8"/>
    <mergeCell ref="C9:D9"/>
    <mergeCell ref="C10:D10"/>
    <mergeCell ref="C19:D19"/>
    <mergeCell ref="C20:D20"/>
    <mergeCell ref="C21:D21"/>
    <mergeCell ref="C22:D22"/>
    <mergeCell ref="C15:D15"/>
    <mergeCell ref="C16:D16"/>
    <mergeCell ref="C17:D17"/>
    <mergeCell ref="C18:D18"/>
    <mergeCell ref="C27:D27"/>
    <mergeCell ref="C28:D28"/>
    <mergeCell ref="C29:D29"/>
    <mergeCell ref="C30:D30"/>
    <mergeCell ref="C23:D23"/>
    <mergeCell ref="C24:D24"/>
    <mergeCell ref="C25:D25"/>
    <mergeCell ref="C26:D26"/>
    <mergeCell ref="C35:D35"/>
    <mergeCell ref="C36:D36"/>
    <mergeCell ref="C37:D37"/>
    <mergeCell ref="C38:D38"/>
    <mergeCell ref="C31:D31"/>
    <mergeCell ref="C32:D32"/>
    <mergeCell ref="C33:D33"/>
    <mergeCell ref="C34:D34"/>
    <mergeCell ref="B44:C44"/>
    <mergeCell ref="D44:E44"/>
    <mergeCell ref="B45:C45"/>
    <mergeCell ref="D45:E45"/>
    <mergeCell ref="C39:D39"/>
    <mergeCell ref="B40:F40"/>
    <mergeCell ref="B41:F41"/>
    <mergeCell ref="E42:G42"/>
    <mergeCell ref="B51:C51"/>
    <mergeCell ref="D51:E51"/>
    <mergeCell ref="B49:C49"/>
    <mergeCell ref="D49:E49"/>
    <mergeCell ref="B50:C50"/>
    <mergeCell ref="D50:E50"/>
  </mergeCells>
  <printOptions horizontalCentered="1"/>
  <pageMargins left="0.3937007874015748" right="0.3937007874015748" top="0.5905511811023623" bottom="0.5905511811023623" header="0.5118110236220472" footer="0.5118110236220472"/>
  <pageSetup blackAndWhite="1"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ayfa9">
    <tabColor indexed="11"/>
  </sheetPr>
  <dimension ref="A1:AL121"/>
  <sheetViews>
    <sheetView showGridLines="0" zoomScale="90" zoomScaleNormal="90" zoomScalePageLayoutView="0" workbookViewId="0" topLeftCell="A3">
      <selection activeCell="V7" sqref="V7"/>
    </sheetView>
  </sheetViews>
  <sheetFormatPr defaultColWidth="9.140625" defaultRowHeight="12.75"/>
  <cols>
    <col min="1" max="1" width="6.7109375" style="3" customWidth="1"/>
    <col min="2" max="2" width="8.140625" style="3" customWidth="1"/>
    <col min="3" max="4" width="3.7109375" style="3" customWidth="1"/>
    <col min="5" max="5" width="4.28125" style="3" customWidth="1"/>
    <col min="6" max="10" width="3.7109375" style="3" customWidth="1"/>
    <col min="11" max="11" width="3.57421875" style="3" customWidth="1"/>
    <col min="12" max="12" width="3.140625" style="3" customWidth="1"/>
    <col min="13" max="13" width="3.7109375" style="3" customWidth="1"/>
    <col min="14" max="14" width="4.57421875" style="3" customWidth="1"/>
    <col min="15" max="15" width="3.7109375" style="3" customWidth="1"/>
    <col min="16" max="16" width="4.00390625" style="3" customWidth="1"/>
    <col min="17" max="17" width="4.28125" style="3" hidden="1" customWidth="1"/>
    <col min="18" max="18" width="10.140625" style="3" customWidth="1"/>
    <col min="19" max="19" width="3.8515625" style="3" customWidth="1"/>
    <col min="20" max="20" width="10.8515625" style="3" customWidth="1"/>
    <col min="21" max="21" width="3.7109375" style="3" customWidth="1"/>
    <col min="22" max="22" width="35.57421875" style="43" customWidth="1"/>
    <col min="23" max="23" width="11.7109375" style="3" customWidth="1"/>
    <col min="24" max="16384" width="9.140625" style="3" customWidth="1"/>
  </cols>
  <sheetData>
    <row r="1" spans="22:25" ht="3.75" customHeight="1" hidden="1">
      <c r="V1" s="46">
        <f>W1</f>
        <v>17</v>
      </c>
      <c r="W1" s="47">
        <v>17</v>
      </c>
      <c r="X1" s="46">
        <f>Y1</f>
        <v>2</v>
      </c>
      <c r="Y1" s="46">
        <v>2</v>
      </c>
    </row>
    <row r="2" spans="1:25" ht="33" customHeight="1" hidden="1">
      <c r="A2" s="105"/>
      <c r="B2" s="105"/>
      <c r="C2" s="105"/>
      <c r="D2" s="105"/>
      <c r="E2" s="105"/>
      <c r="F2" s="105"/>
      <c r="G2" s="105"/>
      <c r="H2" s="105"/>
      <c r="I2" s="105"/>
      <c r="J2" s="105"/>
      <c r="K2" s="105"/>
      <c r="L2" s="105"/>
      <c r="M2" s="105"/>
      <c r="N2" s="105"/>
      <c r="O2" s="105"/>
      <c r="P2" s="105"/>
      <c r="Q2" s="105"/>
      <c r="R2" s="105"/>
      <c r="S2" s="105"/>
      <c r="T2" s="105"/>
      <c r="U2" s="105"/>
      <c r="V2" s="106"/>
      <c r="W2" s="47"/>
      <c r="X2" s="46"/>
      <c r="Y2" s="46"/>
    </row>
    <row r="3" spans="1:22" ht="26.25">
      <c r="A3" s="48" t="s">
        <v>99</v>
      </c>
      <c r="B3" s="48"/>
      <c r="C3" s="48"/>
      <c r="D3" s="48"/>
      <c r="E3" s="48"/>
      <c r="F3" s="48"/>
      <c r="G3" s="48"/>
      <c r="H3" s="48"/>
      <c r="I3" s="48"/>
      <c r="J3" s="48"/>
      <c r="K3" s="48"/>
      <c r="L3" s="48"/>
      <c r="M3" s="48"/>
      <c r="N3" s="48"/>
      <c r="O3" s="48"/>
      <c r="P3" s="48"/>
      <c r="Q3" s="48"/>
      <c r="R3" s="48"/>
      <c r="S3" s="48"/>
      <c r="T3" s="48"/>
      <c r="U3" s="48"/>
      <c r="V3" s="48"/>
    </row>
    <row r="4" spans="1:22" ht="12.75" customHeight="1" thickBot="1">
      <c r="A4" s="48"/>
      <c r="B4" s="48"/>
      <c r="C4" s="48"/>
      <c r="D4" s="48"/>
      <c r="E4" s="48"/>
      <c r="F4" s="48"/>
      <c r="G4" s="48"/>
      <c r="H4" s="48"/>
      <c r="I4" s="48"/>
      <c r="J4" s="48"/>
      <c r="K4" s="48"/>
      <c r="L4" s="48"/>
      <c r="M4" s="48"/>
      <c r="N4" s="48"/>
      <c r="O4" s="48"/>
      <c r="P4" s="48"/>
      <c r="Q4" s="48"/>
      <c r="R4" s="48"/>
      <c r="S4" s="48"/>
      <c r="T4" s="48"/>
      <c r="U4" s="48"/>
      <c r="V4" s="48"/>
    </row>
    <row r="5" spans="1:22" s="6" customFormat="1" ht="15" thickBot="1">
      <c r="A5" s="832" t="s">
        <v>83</v>
      </c>
      <c r="B5" s="862"/>
      <c r="C5" s="863">
        <f>BİLGİLER!B3</f>
        <v>60103</v>
      </c>
      <c r="D5" s="864"/>
      <c r="E5" s="864"/>
      <c r="F5" s="864"/>
      <c r="G5" s="864"/>
      <c r="H5" s="864"/>
      <c r="I5" s="864"/>
      <c r="J5" s="865"/>
      <c r="K5" s="4"/>
      <c r="L5" s="4"/>
      <c r="M5" s="4"/>
      <c r="N5" s="4"/>
      <c r="O5" s="4"/>
      <c r="P5" s="4"/>
      <c r="Q5" s="4"/>
      <c r="R5" s="4"/>
      <c r="S5" s="5"/>
      <c r="T5" s="80"/>
      <c r="U5" s="80"/>
      <c r="V5" s="124"/>
    </row>
    <row r="6" spans="1:23" s="6" customFormat="1" ht="15" thickBot="1">
      <c r="A6" s="832" t="s">
        <v>84</v>
      </c>
      <c r="B6" s="862"/>
      <c r="C6" s="866" t="str">
        <f>BİLGİLER!B4</f>
        <v>Erbaa Mal Müdürlüğü</v>
      </c>
      <c r="D6" s="867"/>
      <c r="E6" s="867"/>
      <c r="F6" s="867"/>
      <c r="G6" s="867"/>
      <c r="H6" s="867"/>
      <c r="I6" s="867"/>
      <c r="J6" s="868"/>
      <c r="K6" s="777" t="s">
        <v>37</v>
      </c>
      <c r="L6" s="778"/>
      <c r="M6" s="778"/>
      <c r="N6" s="778"/>
      <c r="O6" s="779"/>
      <c r="P6" s="804">
        <f>BİLGİLER!B5</f>
        <v>2016</v>
      </c>
      <c r="Q6" s="805"/>
      <c r="R6" s="806"/>
      <c r="S6" s="796" t="s">
        <v>38</v>
      </c>
      <c r="T6" s="794" t="s">
        <v>39</v>
      </c>
      <c r="U6" s="795"/>
      <c r="V6" s="117" t="str">
        <f>IF(BİLGİLER!I11="Kişiye",LİSTE!E2,BİLGİLER!B6)</f>
        <v>İlçe Millî Eğitim Müdürlüğü</v>
      </c>
      <c r="W6" s="6" t="s">
        <v>100</v>
      </c>
    </row>
    <row r="7" spans="1:22" s="6" customFormat="1" ht="15" thickBot="1">
      <c r="A7" s="837" t="s">
        <v>40</v>
      </c>
      <c r="B7" s="838"/>
      <c r="C7" s="7">
        <v>1</v>
      </c>
      <c r="D7" s="8">
        <v>2</v>
      </c>
      <c r="E7" s="830" t="s">
        <v>4</v>
      </c>
      <c r="F7" s="831"/>
      <c r="G7" s="752" t="s">
        <v>1</v>
      </c>
      <c r="H7" s="753"/>
      <c r="I7" s="753"/>
      <c r="J7" s="789"/>
      <c r="K7" s="841" t="s">
        <v>0</v>
      </c>
      <c r="L7" s="842"/>
      <c r="M7" s="842"/>
      <c r="N7" s="842"/>
      <c r="O7" s="843"/>
      <c r="P7" s="786"/>
      <c r="Q7" s="787"/>
      <c r="R7" s="788"/>
      <c r="S7" s="797"/>
      <c r="T7" s="823" t="s">
        <v>41</v>
      </c>
      <c r="U7" s="824"/>
      <c r="V7" s="118">
        <f>IF(BİLGİLER!I11="Kişiye",LİSTE!B2,BİLGİLER!B14)</f>
        <v>1234567890</v>
      </c>
    </row>
    <row r="8" spans="1:22" s="6" customFormat="1" ht="15" thickBot="1">
      <c r="A8" s="839"/>
      <c r="B8" s="840"/>
      <c r="C8" s="81" t="str">
        <f>C15</f>
        <v>13</v>
      </c>
      <c r="D8" s="81" t="str">
        <f>D15</f>
        <v>01</v>
      </c>
      <c r="E8" s="858">
        <f>BİLGİLER!B7</f>
        <v>285</v>
      </c>
      <c r="F8" s="859"/>
      <c r="G8" s="853"/>
      <c r="H8" s="854"/>
      <c r="I8" s="854"/>
      <c r="J8" s="855"/>
      <c r="K8" s="780" t="s">
        <v>42</v>
      </c>
      <c r="L8" s="781"/>
      <c r="M8" s="781"/>
      <c r="N8" s="781"/>
      <c r="O8" s="782"/>
      <c r="P8" s="786"/>
      <c r="Q8" s="787"/>
      <c r="R8" s="788"/>
      <c r="S8" s="797"/>
      <c r="T8" s="828" t="s">
        <v>43</v>
      </c>
      <c r="U8" s="829"/>
      <c r="V8" s="125" t="str">
        <f>BİLGİLER!B15</f>
        <v>Akbank</v>
      </c>
    </row>
    <row r="9" spans="1:22" s="6" customFormat="1" ht="15" thickBot="1">
      <c r="A9" s="832" t="s">
        <v>44</v>
      </c>
      <c r="B9" s="833"/>
      <c r="C9" s="834" t="str">
        <f>BİLGİLER!B6</f>
        <v>İlçe Millî Eğitim Müdürlüğü</v>
      </c>
      <c r="D9" s="835"/>
      <c r="E9" s="835"/>
      <c r="F9" s="835"/>
      <c r="G9" s="835"/>
      <c r="H9" s="835"/>
      <c r="I9" s="835"/>
      <c r="J9" s="835"/>
      <c r="K9" s="835"/>
      <c r="L9" s="835"/>
      <c r="M9" s="835"/>
      <c r="N9" s="835"/>
      <c r="O9" s="835"/>
      <c r="P9" s="835"/>
      <c r="Q9" s="835"/>
      <c r="R9" s="836"/>
      <c r="S9" s="797"/>
      <c r="T9" s="828" t="s">
        <v>45</v>
      </c>
      <c r="U9" s="829"/>
      <c r="V9" s="119" t="str">
        <f>IF(BİLGİLER!I11="Kişiye",LİSTE!C2,BİLGİLER!B16)</f>
        <v>TR123456789012345678901234</v>
      </c>
    </row>
    <row r="10" spans="1:22" s="6" customFormat="1" ht="15" thickBot="1">
      <c r="A10" s="832" t="s">
        <v>46</v>
      </c>
      <c r="B10" s="862"/>
      <c r="C10" s="783" t="str">
        <f>CONCATENATE(BİLGİLER!B8,"-",BİLGİLER!B10,"(",BİLGİLER!B9,")")</f>
        <v>-Millî Eğitim Müdürlüğü()</v>
      </c>
      <c r="D10" s="784"/>
      <c r="E10" s="784"/>
      <c r="F10" s="784"/>
      <c r="G10" s="784"/>
      <c r="H10" s="784"/>
      <c r="I10" s="784"/>
      <c r="J10" s="784"/>
      <c r="K10" s="784"/>
      <c r="L10" s="784"/>
      <c r="M10" s="784"/>
      <c r="N10" s="784"/>
      <c r="O10" s="784"/>
      <c r="P10" s="784"/>
      <c r="Q10" s="784"/>
      <c r="R10" s="785"/>
      <c r="S10" s="798"/>
      <c r="T10" s="816" t="s">
        <v>47</v>
      </c>
      <c r="U10" s="817"/>
      <c r="V10" s="126" t="str">
        <f>BİLGİLER!B17</f>
        <v>Erbaa</v>
      </c>
    </row>
    <row r="11" spans="1:23" ht="15.75" thickBot="1">
      <c r="A11" s="69"/>
      <c r="B11" s="69"/>
      <c r="C11" s="69"/>
      <c r="D11" s="69"/>
      <c r="E11" s="69"/>
      <c r="F11" s="69"/>
      <c r="G11" s="82"/>
      <c r="H11" s="82"/>
      <c r="I11" s="82"/>
      <c r="J11" s="82"/>
      <c r="K11" s="82"/>
      <c r="L11" s="82"/>
      <c r="M11" s="82"/>
      <c r="N11" s="82"/>
      <c r="O11" s="82"/>
      <c r="P11" s="82"/>
      <c r="Q11" s="82"/>
      <c r="R11" s="82"/>
      <c r="S11" s="82"/>
      <c r="T11" s="82"/>
      <c r="U11" s="82"/>
      <c r="V11" s="83"/>
      <c r="W11" s="229"/>
    </row>
    <row r="12" spans="1:22" ht="13.5" thickBot="1">
      <c r="A12" s="888"/>
      <c r="B12" s="889"/>
      <c r="C12" s="871" t="s">
        <v>48</v>
      </c>
      <c r="D12" s="872"/>
      <c r="E12" s="872"/>
      <c r="F12" s="873"/>
      <c r="G12" s="877" t="s">
        <v>49</v>
      </c>
      <c r="H12" s="878"/>
      <c r="I12" s="878"/>
      <c r="J12" s="879"/>
      <c r="K12" s="846" t="s">
        <v>50</v>
      </c>
      <c r="L12" s="847"/>
      <c r="M12" s="850" t="s">
        <v>85</v>
      </c>
      <c r="N12" s="851"/>
      <c r="O12" s="851"/>
      <c r="P12" s="851"/>
      <c r="Q12" s="852"/>
      <c r="R12" s="818" t="s">
        <v>51</v>
      </c>
      <c r="S12" s="819"/>
      <c r="T12" s="819"/>
      <c r="U12" s="820"/>
      <c r="V12" s="84"/>
    </row>
    <row r="13" spans="1:22" ht="13.5" thickBot="1">
      <c r="A13" s="886" t="s">
        <v>52</v>
      </c>
      <c r="B13" s="887"/>
      <c r="C13" s="874"/>
      <c r="D13" s="875"/>
      <c r="E13" s="875"/>
      <c r="F13" s="876"/>
      <c r="G13" s="880"/>
      <c r="H13" s="881"/>
      <c r="I13" s="881"/>
      <c r="J13" s="882"/>
      <c r="K13" s="848" t="s">
        <v>5</v>
      </c>
      <c r="L13" s="849"/>
      <c r="M13" s="10" t="s">
        <v>86</v>
      </c>
      <c r="N13" s="11"/>
      <c r="O13" s="11"/>
      <c r="P13" s="11"/>
      <c r="Q13" s="115"/>
      <c r="R13" s="821" t="s">
        <v>53</v>
      </c>
      <c r="S13" s="822"/>
      <c r="T13" s="821" t="s">
        <v>54</v>
      </c>
      <c r="U13" s="822"/>
      <c r="V13" s="12" t="s">
        <v>55</v>
      </c>
    </row>
    <row r="14" spans="1:22" ht="13.5" thickBot="1">
      <c r="A14" s="869"/>
      <c r="B14" s="870"/>
      <c r="C14" s="13">
        <v>1</v>
      </c>
      <c r="D14" s="14">
        <v>2</v>
      </c>
      <c r="E14" s="14">
        <v>3</v>
      </c>
      <c r="F14" s="15">
        <v>4</v>
      </c>
      <c r="G14" s="13">
        <v>1</v>
      </c>
      <c r="H14" s="14">
        <v>2</v>
      </c>
      <c r="I14" s="14">
        <v>3</v>
      </c>
      <c r="J14" s="15">
        <v>4</v>
      </c>
      <c r="K14" s="844">
        <v>1</v>
      </c>
      <c r="L14" s="845"/>
      <c r="M14" s="16">
        <v>1</v>
      </c>
      <c r="N14" s="17">
        <v>2</v>
      </c>
      <c r="O14" s="17">
        <v>3</v>
      </c>
      <c r="P14" s="17">
        <v>4</v>
      </c>
      <c r="Q14" s="108">
        <v>5</v>
      </c>
      <c r="R14" s="113" t="s">
        <v>106</v>
      </c>
      <c r="S14" s="114" t="s">
        <v>107</v>
      </c>
      <c r="T14" s="113" t="s">
        <v>106</v>
      </c>
      <c r="U14" s="114" t="s">
        <v>107</v>
      </c>
      <c r="V14" s="85"/>
    </row>
    <row r="15" spans="1:22" ht="15">
      <c r="A15" s="856">
        <v>630</v>
      </c>
      <c r="B15" s="857"/>
      <c r="C15" s="103" t="str">
        <f>BİLGİLER!I3</f>
        <v>13</v>
      </c>
      <c r="D15" s="103" t="str">
        <f>BİLGİLER!J3</f>
        <v>01</v>
      </c>
      <c r="E15" s="103" t="str">
        <f>BİLGİLER!K3</f>
        <v>00</v>
      </c>
      <c r="F15" s="103" t="str">
        <f>BİLGİLER!L3</f>
        <v>62</v>
      </c>
      <c r="G15" s="103" t="str">
        <f>BİLGİLER!I4</f>
        <v>01</v>
      </c>
      <c r="H15" s="103">
        <f>BİLGİLER!J4</f>
        <v>3</v>
      </c>
      <c r="I15" s="103">
        <f>BİLGİLER!K4</f>
        <v>9</v>
      </c>
      <c r="J15" s="103" t="str">
        <f>BİLGİLER!L4</f>
        <v>00</v>
      </c>
      <c r="K15" s="860">
        <f>BİLGİLER!I5</f>
        <v>1</v>
      </c>
      <c r="L15" s="861"/>
      <c r="M15" s="104">
        <f>BİLGİLER!I6</f>
        <v>3</v>
      </c>
      <c r="N15" s="104">
        <f>BİLGİLER!J6</f>
        <v>3</v>
      </c>
      <c r="O15" s="104">
        <f>BİLGİLER!K6</f>
        <v>5</v>
      </c>
      <c r="P15" s="104">
        <f>BİLGİLER!L6</f>
        <v>1</v>
      </c>
      <c r="Q15" s="66"/>
      <c r="R15" s="826">
        <v>4228.8</v>
      </c>
      <c r="S15" s="827"/>
      <c r="T15" s="825"/>
      <c r="U15" s="825"/>
      <c r="V15" s="112" t="str">
        <f>BİLGİLER!I10</f>
        <v>Seyyar Görev Tazminatı</v>
      </c>
    </row>
    <row r="16" spans="1:22" ht="15">
      <c r="A16" s="769">
        <v>600</v>
      </c>
      <c r="B16" s="770"/>
      <c r="C16" s="86"/>
      <c r="D16" s="87"/>
      <c r="E16" s="87"/>
      <c r="F16" s="88"/>
      <c r="G16" s="86"/>
      <c r="H16" s="87"/>
      <c r="I16" s="87"/>
      <c r="J16" s="88"/>
      <c r="K16" s="769"/>
      <c r="L16" s="770"/>
      <c r="M16" s="101">
        <f>BİLGİLER!I7</f>
        <v>1</v>
      </c>
      <c r="N16" s="101">
        <f>BİLGİLER!J7</f>
        <v>5</v>
      </c>
      <c r="O16" s="101">
        <f>BİLGİLER!K7</f>
        <v>1</v>
      </c>
      <c r="P16" s="101">
        <f>BİLGİLER!L7</f>
        <v>1</v>
      </c>
      <c r="Q16" s="89"/>
      <c r="R16" s="767"/>
      <c r="S16" s="768"/>
      <c r="T16" s="802">
        <v>32.1</v>
      </c>
      <c r="U16" s="803"/>
      <c r="V16" s="49" t="str">
        <f>CONCATENATE("Damga Vergisi ","(",BİLGİLER!I13,")")</f>
        <v>Damga Vergisi (0,00759)</v>
      </c>
    </row>
    <row r="17" spans="1:22" ht="15">
      <c r="A17" s="769">
        <v>600</v>
      </c>
      <c r="B17" s="770"/>
      <c r="C17" s="86"/>
      <c r="D17" s="87"/>
      <c r="E17" s="87"/>
      <c r="F17" s="88"/>
      <c r="G17" s="86"/>
      <c r="H17" s="87"/>
      <c r="I17" s="87"/>
      <c r="J17" s="88"/>
      <c r="K17" s="131"/>
      <c r="L17" s="132"/>
      <c r="M17" s="101">
        <v>1</v>
      </c>
      <c r="N17" s="101">
        <v>1</v>
      </c>
      <c r="O17" s="101">
        <v>1</v>
      </c>
      <c r="P17" s="101">
        <v>3</v>
      </c>
      <c r="Q17" s="89"/>
      <c r="R17" s="767"/>
      <c r="S17" s="768"/>
      <c r="T17" s="799">
        <v>0</v>
      </c>
      <c r="U17" s="791"/>
      <c r="V17" s="49" t="s">
        <v>154</v>
      </c>
    </row>
    <row r="18" spans="1:23" ht="15">
      <c r="A18" s="800"/>
      <c r="B18" s="801"/>
      <c r="C18" s="307"/>
      <c r="D18" s="308"/>
      <c r="E18" s="308"/>
      <c r="F18" s="309"/>
      <c r="G18" s="307"/>
      <c r="H18" s="308"/>
      <c r="I18" s="308"/>
      <c r="J18" s="309"/>
      <c r="K18" s="800"/>
      <c r="L18" s="801"/>
      <c r="M18" s="310"/>
      <c r="N18" s="310"/>
      <c r="O18" s="310"/>
      <c r="P18" s="310"/>
      <c r="Q18" s="311"/>
      <c r="R18" s="812"/>
      <c r="S18" s="813"/>
      <c r="T18" s="814"/>
      <c r="U18" s="815"/>
      <c r="V18" s="312"/>
      <c r="W18" s="18"/>
    </row>
    <row r="19" spans="1:22" ht="15">
      <c r="A19" s="769">
        <v>325</v>
      </c>
      <c r="B19" s="770"/>
      <c r="C19" s="86"/>
      <c r="D19" s="87"/>
      <c r="E19" s="87"/>
      <c r="F19" s="88"/>
      <c r="G19" s="86"/>
      <c r="H19" s="87"/>
      <c r="I19" s="87"/>
      <c r="J19" s="88"/>
      <c r="K19" s="769"/>
      <c r="L19" s="770"/>
      <c r="M19" s="102">
        <f>BİLGİLER!I9</f>
        <v>0</v>
      </c>
      <c r="N19" s="102">
        <f>BİLGİLER!J9</f>
        <v>0</v>
      </c>
      <c r="O19" s="102">
        <f>BİLGİLER!K9</f>
        <v>0</v>
      </c>
      <c r="P19" s="102">
        <f>BİLGİLER!L9</f>
        <v>0</v>
      </c>
      <c r="Q19" s="89"/>
      <c r="R19" s="767"/>
      <c r="S19" s="768"/>
      <c r="T19" s="810">
        <v>4196.7</v>
      </c>
      <c r="U19" s="811"/>
      <c r="V19" s="90" t="s">
        <v>147</v>
      </c>
    </row>
    <row r="20" spans="1:22" ht="15">
      <c r="A20" s="313"/>
      <c r="B20" s="314"/>
      <c r="C20" s="315"/>
      <c r="D20" s="315"/>
      <c r="E20" s="315"/>
      <c r="F20" s="316"/>
      <c r="G20" s="317"/>
      <c r="H20" s="318"/>
      <c r="I20" s="318"/>
      <c r="J20" s="319"/>
      <c r="K20" s="313"/>
      <c r="L20" s="314"/>
      <c r="M20" s="320"/>
      <c r="N20" s="320"/>
      <c r="O20" s="320"/>
      <c r="P20" s="320"/>
      <c r="Q20" s="89"/>
      <c r="R20" s="134"/>
      <c r="S20" s="135"/>
      <c r="T20" s="810"/>
      <c r="U20" s="811"/>
      <c r="V20" s="90"/>
    </row>
    <row r="21" spans="1:22" ht="15">
      <c r="A21" s="769"/>
      <c r="B21" s="770"/>
      <c r="C21" s="94"/>
      <c r="D21" s="94"/>
      <c r="E21" s="94"/>
      <c r="F21" s="94"/>
      <c r="G21" s="317"/>
      <c r="H21" s="318"/>
      <c r="I21" s="318"/>
      <c r="J21" s="319"/>
      <c r="K21" s="769"/>
      <c r="L21" s="770"/>
      <c r="M21" s="91"/>
      <c r="N21" s="91"/>
      <c r="O21" s="91"/>
      <c r="P21" s="91"/>
      <c r="Q21" s="89"/>
      <c r="R21" s="799"/>
      <c r="S21" s="807"/>
      <c r="T21" s="808"/>
      <c r="U21" s="809"/>
      <c r="V21" s="50"/>
    </row>
    <row r="22" spans="1:22" ht="15">
      <c r="A22" s="769"/>
      <c r="B22" s="770"/>
      <c r="C22" s="86"/>
      <c r="D22" s="87"/>
      <c r="E22" s="87"/>
      <c r="F22" s="88"/>
      <c r="G22" s="86"/>
      <c r="H22" s="87"/>
      <c r="I22" s="87"/>
      <c r="J22" s="88"/>
      <c r="K22" s="769"/>
      <c r="L22" s="770"/>
      <c r="M22" s="91"/>
      <c r="N22" s="91"/>
      <c r="O22" s="91"/>
      <c r="P22" s="91"/>
      <c r="Q22" s="89"/>
      <c r="R22" s="790"/>
      <c r="S22" s="791"/>
      <c r="T22" s="799"/>
      <c r="U22" s="807"/>
      <c r="V22" s="49"/>
    </row>
    <row r="23" spans="1:22" ht="15">
      <c r="A23" s="769"/>
      <c r="B23" s="770"/>
      <c r="C23" s="86"/>
      <c r="D23" s="87"/>
      <c r="E23" s="87"/>
      <c r="F23" s="88"/>
      <c r="G23" s="86"/>
      <c r="H23" s="87"/>
      <c r="I23" s="87"/>
      <c r="J23" s="88"/>
      <c r="K23" s="769"/>
      <c r="L23" s="770"/>
      <c r="M23" s="91"/>
      <c r="N23" s="91"/>
      <c r="O23" s="91"/>
      <c r="P23" s="91"/>
      <c r="Q23" s="89"/>
      <c r="R23" s="802"/>
      <c r="S23" s="803"/>
      <c r="T23" s="790"/>
      <c r="U23" s="791"/>
      <c r="V23" s="51"/>
    </row>
    <row r="24" spans="1:22" ht="15">
      <c r="A24" s="769"/>
      <c r="B24" s="770"/>
      <c r="C24" s="86"/>
      <c r="D24" s="87"/>
      <c r="E24" s="87"/>
      <c r="F24" s="88"/>
      <c r="G24" s="86"/>
      <c r="H24" s="87"/>
      <c r="I24" s="87"/>
      <c r="J24" s="88"/>
      <c r="K24" s="769"/>
      <c r="L24" s="770"/>
      <c r="M24" s="91"/>
      <c r="N24" s="91"/>
      <c r="O24" s="91"/>
      <c r="P24" s="91"/>
      <c r="Q24" s="89"/>
      <c r="R24" s="790"/>
      <c r="S24" s="791"/>
      <c r="T24" s="802"/>
      <c r="U24" s="803"/>
      <c r="V24" s="49"/>
    </row>
    <row r="25" spans="1:22" ht="15">
      <c r="A25" s="769"/>
      <c r="B25" s="770"/>
      <c r="C25" s="86"/>
      <c r="D25" s="87"/>
      <c r="E25" s="87"/>
      <c r="F25" s="88"/>
      <c r="G25" s="86"/>
      <c r="H25" s="87"/>
      <c r="I25" s="87"/>
      <c r="J25" s="88"/>
      <c r="K25" s="131"/>
      <c r="L25" s="132"/>
      <c r="M25" s="91"/>
      <c r="N25" s="145"/>
      <c r="O25" s="145"/>
      <c r="P25" s="146"/>
      <c r="Q25" s="89"/>
      <c r="R25" s="136"/>
      <c r="S25" s="133"/>
      <c r="T25" s="790"/>
      <c r="U25" s="791"/>
      <c r="V25" s="147"/>
    </row>
    <row r="26" spans="1:23" ht="15">
      <c r="A26" s="773"/>
      <c r="B26" s="774"/>
      <c r="C26" s="317"/>
      <c r="D26" s="321"/>
      <c r="E26" s="321"/>
      <c r="F26" s="322"/>
      <c r="G26" s="317"/>
      <c r="H26" s="321"/>
      <c r="I26" s="321"/>
      <c r="J26" s="322"/>
      <c r="K26" s="773"/>
      <c r="L26" s="774"/>
      <c r="M26" s="91"/>
      <c r="N26" s="92"/>
      <c r="O26" s="92"/>
      <c r="P26" s="93"/>
      <c r="Q26" s="323"/>
      <c r="R26" s="792"/>
      <c r="S26" s="793"/>
      <c r="T26" s="936"/>
      <c r="U26" s="793"/>
      <c r="V26" s="324"/>
      <c r="W26"/>
    </row>
    <row r="27" spans="1:25" ht="15">
      <c r="A27" s="773"/>
      <c r="B27" s="774"/>
      <c r="C27" s="317"/>
      <c r="D27" s="321"/>
      <c r="E27" s="321"/>
      <c r="F27" s="322"/>
      <c r="G27" s="317"/>
      <c r="H27" s="321"/>
      <c r="I27" s="321"/>
      <c r="J27" s="322"/>
      <c r="K27" s="773"/>
      <c r="L27" s="774"/>
      <c r="M27" s="91"/>
      <c r="N27" s="92"/>
      <c r="O27" s="92"/>
      <c r="P27" s="93"/>
      <c r="Q27" s="323"/>
      <c r="R27" s="775"/>
      <c r="S27" s="776"/>
      <c r="T27" s="771"/>
      <c r="U27" s="772"/>
      <c r="V27" s="324"/>
      <c r="W27"/>
      <c r="X27"/>
      <c r="Y27"/>
    </row>
    <row r="28" spans="1:25" ht="15">
      <c r="A28" s="769"/>
      <c r="B28" s="770"/>
      <c r="C28" s="86"/>
      <c r="D28" s="87"/>
      <c r="E28" s="87"/>
      <c r="F28" s="88"/>
      <c r="G28" s="86"/>
      <c r="H28" s="87"/>
      <c r="I28" s="87"/>
      <c r="J28" s="88"/>
      <c r="K28" s="769"/>
      <c r="L28" s="770"/>
      <c r="M28" s="91"/>
      <c r="N28" s="92"/>
      <c r="O28" s="92"/>
      <c r="P28" s="93"/>
      <c r="Q28" s="89"/>
      <c r="R28" s="767"/>
      <c r="S28" s="768"/>
      <c r="T28" s="767"/>
      <c r="U28" s="768"/>
      <c r="V28" s="52"/>
      <c r="X28"/>
      <c r="Y28"/>
    </row>
    <row r="29" spans="1:25" ht="15">
      <c r="A29" s="769"/>
      <c r="B29" s="770"/>
      <c r="C29" s="86"/>
      <c r="D29" s="87"/>
      <c r="E29" s="87"/>
      <c r="F29" s="88"/>
      <c r="G29" s="86"/>
      <c r="H29" s="87"/>
      <c r="J29" s="88"/>
      <c r="K29" s="769"/>
      <c r="L29" s="770"/>
      <c r="M29" s="91"/>
      <c r="N29" s="92"/>
      <c r="O29" s="92"/>
      <c r="P29" s="93"/>
      <c r="Q29" s="89"/>
      <c r="R29" s="767"/>
      <c r="S29" s="768"/>
      <c r="T29" s="767"/>
      <c r="U29" s="768"/>
      <c r="V29" s="52"/>
      <c r="W29"/>
      <c r="X29"/>
      <c r="Y29"/>
    </row>
    <row r="30" spans="1:25" ht="15">
      <c r="A30" s="769"/>
      <c r="B30" s="770"/>
      <c r="C30" s="86"/>
      <c r="D30" s="87"/>
      <c r="E30" s="87"/>
      <c r="F30" s="88"/>
      <c r="G30" s="86"/>
      <c r="H30" s="87"/>
      <c r="I30" s="87"/>
      <c r="J30" s="88"/>
      <c r="K30" s="769"/>
      <c r="L30" s="770"/>
      <c r="M30" s="91"/>
      <c r="N30" s="92"/>
      <c r="O30" s="92"/>
      <c r="P30" s="93"/>
      <c r="Q30" s="89"/>
      <c r="R30" s="767"/>
      <c r="S30" s="768"/>
      <c r="T30" s="767"/>
      <c r="U30" s="768"/>
      <c r="V30" s="52"/>
      <c r="W30"/>
      <c r="X30"/>
      <c r="Y30"/>
    </row>
    <row r="31" spans="1:24" ht="15">
      <c r="A31" s="769"/>
      <c r="B31" s="770"/>
      <c r="C31" s="86"/>
      <c r="D31" s="87"/>
      <c r="E31" s="87"/>
      <c r="F31" s="88"/>
      <c r="G31" s="86"/>
      <c r="H31" s="87"/>
      <c r="I31" s="87"/>
      <c r="J31" s="88"/>
      <c r="K31" s="769"/>
      <c r="L31" s="770"/>
      <c r="M31" s="91"/>
      <c r="N31" s="92"/>
      <c r="O31" s="92"/>
      <c r="P31" s="93"/>
      <c r="Q31" s="89"/>
      <c r="R31" s="767"/>
      <c r="S31" s="768"/>
      <c r="T31" s="767"/>
      <c r="U31" s="768"/>
      <c r="V31" s="52"/>
      <c r="W31"/>
      <c r="X31"/>
    </row>
    <row r="32" spans="1:22" ht="15">
      <c r="A32" s="769"/>
      <c r="B32" s="770"/>
      <c r="C32" s="86"/>
      <c r="D32" s="87"/>
      <c r="E32" s="87"/>
      <c r="F32" s="88"/>
      <c r="G32" s="86"/>
      <c r="H32" s="87"/>
      <c r="I32" s="87"/>
      <c r="J32" s="88"/>
      <c r="K32" s="769"/>
      <c r="L32" s="770"/>
      <c r="M32" s="91"/>
      <c r="N32" s="92"/>
      <c r="O32" s="92"/>
      <c r="P32" s="93"/>
      <c r="Q32" s="89"/>
      <c r="R32" s="767"/>
      <c r="S32" s="768"/>
      <c r="T32" s="767"/>
      <c r="U32" s="768"/>
      <c r="V32" s="52"/>
    </row>
    <row r="33" spans="1:22" ht="15">
      <c r="A33" s="769"/>
      <c r="B33" s="770"/>
      <c r="C33" s="86"/>
      <c r="D33" s="87"/>
      <c r="E33" s="87"/>
      <c r="F33" s="88"/>
      <c r="G33" s="86"/>
      <c r="H33" s="87"/>
      <c r="I33" s="87"/>
      <c r="J33" s="88"/>
      <c r="K33" s="769"/>
      <c r="L33" s="770"/>
      <c r="M33" s="91"/>
      <c r="N33" s="92"/>
      <c r="O33" s="92"/>
      <c r="P33" s="93"/>
      <c r="Q33" s="89"/>
      <c r="R33" s="767"/>
      <c r="S33" s="768"/>
      <c r="T33" s="767"/>
      <c r="U33" s="768"/>
      <c r="V33" s="52"/>
    </row>
    <row r="34" spans="1:22" ht="15" thickBot="1">
      <c r="A34" s="769"/>
      <c r="B34" s="770"/>
      <c r="C34" s="86"/>
      <c r="D34" s="87"/>
      <c r="E34" s="87"/>
      <c r="F34" s="88"/>
      <c r="G34" s="86"/>
      <c r="H34" s="87"/>
      <c r="I34" s="87"/>
      <c r="J34" s="88"/>
      <c r="K34" s="769"/>
      <c r="L34" s="770"/>
      <c r="M34" s="91"/>
      <c r="N34" s="92"/>
      <c r="O34" s="92"/>
      <c r="P34" s="93"/>
      <c r="Q34" s="89"/>
      <c r="R34" s="767"/>
      <c r="S34" s="768"/>
      <c r="T34" s="767"/>
      <c r="U34" s="768"/>
      <c r="V34" s="52"/>
    </row>
    <row r="35" spans="1:23" ht="15" thickBot="1">
      <c r="A35" s="961" t="s">
        <v>56</v>
      </c>
      <c r="B35" s="962"/>
      <c r="C35" s="962"/>
      <c r="D35" s="962"/>
      <c r="E35" s="962"/>
      <c r="F35" s="962"/>
      <c r="G35" s="962"/>
      <c r="H35" s="962"/>
      <c r="I35" s="962"/>
      <c r="J35" s="962"/>
      <c r="K35" s="962"/>
      <c r="L35" s="962"/>
      <c r="M35" s="962"/>
      <c r="N35" s="962"/>
      <c r="O35" s="962"/>
      <c r="P35" s="963"/>
      <c r="Q35" s="95"/>
      <c r="R35" s="934">
        <f>SUM(R15:S34)</f>
        <v>4228.8</v>
      </c>
      <c r="S35" s="935"/>
      <c r="T35" s="934">
        <f>SUM(T15:U34)</f>
        <v>4228.8</v>
      </c>
      <c r="U35" s="935"/>
      <c r="V35" s="96">
        <f>IF(R35&lt;&gt;T35,"HATA VAR","")</f>
      </c>
      <c r="W35" s="144">
        <f>R35-T35</f>
        <v>0</v>
      </c>
    </row>
    <row r="36" spans="1:24" ht="15" thickBot="1">
      <c r="A36" s="964" t="s">
        <v>101</v>
      </c>
      <c r="B36" s="890"/>
      <c r="C36" s="890"/>
      <c r="D36" s="890"/>
      <c r="E36" s="890"/>
      <c r="F36" s="890"/>
      <c r="G36" s="890"/>
      <c r="H36" s="890"/>
      <c r="I36" s="890"/>
      <c r="J36" s="890"/>
      <c r="K36" s="890"/>
      <c r="L36" s="890"/>
      <c r="M36" s="890"/>
      <c r="N36" s="890"/>
      <c r="O36" s="890"/>
      <c r="P36" s="965"/>
      <c r="Q36" s="97"/>
      <c r="R36" s="934">
        <f>R15</f>
        <v>4228.8</v>
      </c>
      <c r="S36" s="935"/>
      <c r="T36"/>
      <c r="U36"/>
      <c r="V36"/>
      <c r="W36"/>
      <c r="X36"/>
    </row>
    <row r="37" spans="1:22" s="6" customFormat="1" ht="11.25">
      <c r="A37" s="19"/>
      <c r="B37" s="19"/>
      <c r="C37" s="19"/>
      <c r="D37" s="19"/>
      <c r="E37" s="19"/>
      <c r="F37" s="19"/>
      <c r="G37" s="19"/>
      <c r="H37" s="19"/>
      <c r="I37" s="19"/>
      <c r="J37" s="19"/>
      <c r="K37" s="19"/>
      <c r="L37" s="19"/>
      <c r="M37" s="19"/>
      <c r="N37" s="19"/>
      <c r="O37" s="19"/>
      <c r="P37" s="19"/>
      <c r="Q37" s="19"/>
      <c r="R37" s="19"/>
      <c r="S37" s="19"/>
      <c r="T37" s="19"/>
      <c r="U37" s="19"/>
      <c r="V37" s="20"/>
    </row>
    <row r="38" spans="1:22" s="6" customFormat="1" ht="13.5">
      <c r="A38" s="21" t="s">
        <v>57</v>
      </c>
      <c r="B38" s="22"/>
      <c r="C38" s="927" t="str">
        <f>tlkryaz(R15)</f>
        <v>Yalnız DörtBin İkiYüz YirmiSekiz.-TL., Seksen.-KR.</v>
      </c>
      <c r="D38" s="927"/>
      <c r="E38" s="927"/>
      <c r="F38" s="927"/>
      <c r="G38" s="927"/>
      <c r="H38" s="927"/>
      <c r="I38" s="927"/>
      <c r="J38" s="927"/>
      <c r="K38" s="927"/>
      <c r="L38" s="927"/>
      <c r="M38" s="927"/>
      <c r="N38" s="927"/>
      <c r="O38" s="927"/>
      <c r="P38" s="927"/>
      <c r="Q38" s="4" t="s">
        <v>58</v>
      </c>
      <c r="R38" s="23" t="s">
        <v>87</v>
      </c>
      <c r="S38" s="22"/>
      <c r="T38" s="22"/>
      <c r="U38" s="22"/>
      <c r="V38" s="24"/>
    </row>
    <row r="39" spans="1:22" s="6" customFormat="1" ht="36.75" customHeight="1" thickBot="1">
      <c r="A39" s="19"/>
      <c r="B39" s="19"/>
      <c r="C39" s="19"/>
      <c r="D39" s="19"/>
      <c r="E39" s="19"/>
      <c r="F39" s="19"/>
      <c r="G39" s="19"/>
      <c r="H39" s="19"/>
      <c r="I39" s="19"/>
      <c r="J39" s="19"/>
      <c r="K39" s="19"/>
      <c r="L39" s="19"/>
      <c r="M39" s="19"/>
      <c r="N39" s="19"/>
      <c r="O39" s="19"/>
      <c r="P39" s="19"/>
      <c r="Q39" s="19"/>
      <c r="R39" s="19"/>
      <c r="S39" s="19"/>
      <c r="T39" s="19"/>
      <c r="U39" s="19"/>
      <c r="V39" s="250" t="s">
        <v>139</v>
      </c>
    </row>
    <row r="40" spans="1:22" ht="29.25" customHeight="1" thickBot="1">
      <c r="A40" s="928" t="s">
        <v>88</v>
      </c>
      <c r="B40" s="929"/>
      <c r="C40" s="928" t="s">
        <v>89</v>
      </c>
      <c r="D40" s="753"/>
      <c r="E40" s="753"/>
      <c r="F40" s="789"/>
      <c r="G40" s="929" t="s">
        <v>90</v>
      </c>
      <c r="H40" s="753"/>
      <c r="I40" s="753"/>
      <c r="J40" s="753"/>
      <c r="K40" s="753"/>
      <c r="L40" s="752" t="s">
        <v>24</v>
      </c>
      <c r="M40" s="753"/>
      <c r="N40" s="753"/>
      <c r="O40" s="753"/>
      <c r="P40" s="789"/>
      <c r="Q40" s="27"/>
      <c r="R40" s="937" t="s">
        <v>3</v>
      </c>
      <c r="S40" s="938"/>
      <c r="T40" s="877" t="s">
        <v>59</v>
      </c>
      <c r="U40" s="879"/>
      <c r="V40" s="251">
        <f>BİLGİLER!I21</f>
        <v>42379</v>
      </c>
    </row>
    <row r="41" spans="1:22" ht="15" thickBot="1">
      <c r="A41" s="930"/>
      <c r="B41" s="931"/>
      <c r="C41" s="932" t="s">
        <v>106</v>
      </c>
      <c r="D41" s="933"/>
      <c r="E41" s="933"/>
      <c r="F41" s="107" t="s">
        <v>107</v>
      </c>
      <c r="G41" s="972" t="s">
        <v>106</v>
      </c>
      <c r="H41" s="973"/>
      <c r="I41" s="973"/>
      <c r="J41" s="973"/>
      <c r="K41" s="109" t="s">
        <v>107</v>
      </c>
      <c r="L41" s="736" t="s">
        <v>106</v>
      </c>
      <c r="M41" s="737"/>
      <c r="N41" s="737"/>
      <c r="O41" s="737"/>
      <c r="P41" s="109" t="s">
        <v>107</v>
      </c>
      <c r="Q41" s="27"/>
      <c r="R41" s="110" t="s">
        <v>106</v>
      </c>
      <c r="S41" s="111" t="s">
        <v>107</v>
      </c>
      <c r="T41" s="939"/>
      <c r="U41" s="940"/>
      <c r="V41" s="252" t="s">
        <v>122</v>
      </c>
    </row>
    <row r="42" spans="1:22" ht="15">
      <c r="A42" s="73"/>
      <c r="B42" s="74"/>
      <c r="C42" s="738">
        <f>R15</f>
        <v>4228.8</v>
      </c>
      <c r="D42" s="739"/>
      <c r="E42" s="739"/>
      <c r="F42" s="740"/>
      <c r="G42" s="74"/>
      <c r="H42" s="74"/>
      <c r="I42" s="74"/>
      <c r="J42" s="74"/>
      <c r="K42" s="75"/>
      <c r="L42" s="919">
        <f>SUM(T16:U18)</f>
        <v>32.1</v>
      </c>
      <c r="M42" s="920"/>
      <c r="N42" s="920"/>
      <c r="O42" s="920"/>
      <c r="P42" s="921"/>
      <c r="Q42" s="231"/>
      <c r="R42" s="910">
        <f>C42-L42</f>
        <v>4196.7</v>
      </c>
      <c r="S42" s="911"/>
      <c r="T42" s="76"/>
      <c r="U42" s="77"/>
      <c r="V42" s="252"/>
    </row>
    <row r="43" spans="1:22" ht="15">
      <c r="A43" s="73"/>
      <c r="B43" s="74"/>
      <c r="C43" s="741"/>
      <c r="D43" s="742"/>
      <c r="E43" s="742"/>
      <c r="F43" s="743"/>
      <c r="G43" s="74"/>
      <c r="H43" s="74"/>
      <c r="I43" s="74"/>
      <c r="J43" s="74"/>
      <c r="K43" s="75"/>
      <c r="L43" s="919"/>
      <c r="M43" s="920"/>
      <c r="N43" s="920"/>
      <c r="O43" s="920"/>
      <c r="P43" s="921"/>
      <c r="Q43" s="231"/>
      <c r="R43" s="910"/>
      <c r="S43" s="911"/>
      <c r="T43" s="76"/>
      <c r="U43" s="77"/>
      <c r="V43" s="252"/>
    </row>
    <row r="44" spans="1:22" s="30" customFormat="1" ht="15" thickBot="1">
      <c r="A44" s="28"/>
      <c r="B44" s="29"/>
      <c r="C44" s="744"/>
      <c r="D44" s="745"/>
      <c r="E44" s="745"/>
      <c r="F44" s="746"/>
      <c r="G44" s="890"/>
      <c r="H44" s="890"/>
      <c r="I44" s="890"/>
      <c r="J44" s="890"/>
      <c r="K44" s="890"/>
      <c r="L44" s="922"/>
      <c r="M44" s="923"/>
      <c r="N44" s="923"/>
      <c r="O44" s="923"/>
      <c r="P44" s="924"/>
      <c r="Q44" s="232"/>
      <c r="R44" s="912"/>
      <c r="S44" s="913"/>
      <c r="T44" s="957"/>
      <c r="U44" s="958"/>
      <c r="V44" s="252" t="str">
        <f>BİLGİLER!B24</f>
        <v>Behçet YAYIKÇI</v>
      </c>
    </row>
    <row r="45" spans="1:22" s="30" customFormat="1" ht="15" thickBot="1">
      <c r="A45" s="953" t="s">
        <v>91</v>
      </c>
      <c r="B45" s="954"/>
      <c r="C45" s="955"/>
      <c r="D45" s="955"/>
      <c r="E45" s="955"/>
      <c r="F45" s="955"/>
      <c r="G45" s="954"/>
      <c r="H45" s="954"/>
      <c r="I45" s="954"/>
      <c r="J45" s="954"/>
      <c r="K45" s="954"/>
      <c r="L45" s="955"/>
      <c r="M45" s="955"/>
      <c r="N45" s="955"/>
      <c r="O45" s="956"/>
      <c r="P45" s="5"/>
      <c r="Q45" s="5"/>
      <c r="R45" s="5"/>
      <c r="S45" s="5"/>
      <c r="T45" s="5"/>
      <c r="U45" s="5"/>
      <c r="V45" s="253" t="str">
        <f>BİLGİLER!F24</f>
        <v>Şube Müdürü</v>
      </c>
    </row>
    <row r="46" spans="1:22" ht="14.25" thickBot="1">
      <c r="A46" s="53" t="s">
        <v>60</v>
      </c>
      <c r="B46" s="54"/>
      <c r="C46" s="55"/>
      <c r="D46" s="55"/>
      <c r="E46" s="55"/>
      <c r="F46" s="55"/>
      <c r="G46" s="967" t="s">
        <v>61</v>
      </c>
      <c r="H46" s="968"/>
      <c r="I46" s="968"/>
      <c r="J46" s="969"/>
      <c r="K46" s="925" t="s">
        <v>92</v>
      </c>
      <c r="L46" s="925"/>
      <c r="M46" s="925"/>
      <c r="N46" s="925"/>
      <c r="O46" s="926"/>
      <c r="P46" s="753" t="s">
        <v>93</v>
      </c>
      <c r="Q46" s="753"/>
      <c r="R46" s="753"/>
      <c r="S46" s="753"/>
      <c r="T46" s="753"/>
      <c r="U46" s="753"/>
      <c r="V46" s="789"/>
    </row>
    <row r="47" spans="1:22" ht="13.5">
      <c r="A47" s="31"/>
      <c r="B47" s="32"/>
      <c r="C47" s="32"/>
      <c r="D47" s="32"/>
      <c r="E47" s="32"/>
      <c r="F47" s="32"/>
      <c r="G47" s="25"/>
      <c r="H47" s="26"/>
      <c r="I47" s="26"/>
      <c r="J47" s="56"/>
      <c r="K47" s="57"/>
      <c r="L47" s="57"/>
      <c r="M47" s="57"/>
      <c r="N47" s="57"/>
      <c r="O47" s="57"/>
      <c r="P47" s="947" t="str">
        <f>CONCATENATE("Kurumumuz personelinin "," ",BİLGİLER!I10)</f>
        <v>Kurumumuz personelinin  Seyyar Görev Tazminatı</v>
      </c>
      <c r="Q47" s="948"/>
      <c r="R47" s="948"/>
      <c r="S47" s="948"/>
      <c r="T47" s="948"/>
      <c r="U47" s="948"/>
      <c r="V47" s="949"/>
    </row>
    <row r="48" spans="1:22" ht="14.25" thickBot="1">
      <c r="A48" s="33"/>
      <c r="B48" s="34"/>
      <c r="C48" s="34"/>
      <c r="D48" s="34"/>
      <c r="E48" s="34"/>
      <c r="F48" s="34"/>
      <c r="G48" s="33"/>
      <c r="H48" s="35"/>
      <c r="I48" s="35"/>
      <c r="J48" s="58"/>
      <c r="K48" s="35"/>
      <c r="L48" s="35"/>
      <c r="M48" s="35"/>
      <c r="N48" s="35"/>
      <c r="O48" s="116"/>
      <c r="P48" s="950"/>
      <c r="Q48" s="951"/>
      <c r="R48" s="951"/>
      <c r="S48" s="951"/>
      <c r="T48" s="951"/>
      <c r="U48" s="951"/>
      <c r="V48" s="952"/>
    </row>
    <row r="49" spans="1:22" ht="15" thickBot="1">
      <c r="A49" s="914" t="s">
        <v>94</v>
      </c>
      <c r="B49" s="915"/>
      <c r="C49" s="915"/>
      <c r="D49" s="915"/>
      <c r="E49" s="915"/>
      <c r="F49" s="915"/>
      <c r="G49" s="915"/>
      <c r="H49" s="915"/>
      <c r="I49" s="915"/>
      <c r="J49" s="915"/>
      <c r="K49" s="915"/>
      <c r="L49" s="915"/>
      <c r="M49" s="915"/>
      <c r="N49" s="915"/>
      <c r="O49" s="915"/>
      <c r="P49" s="903" t="str">
        <f>IF(BİLGİLER!J24="","",CONCATENATE(BİLGİLER!H24,"-",BİLGİLER!J24))</f>
        <v>Çeşitli Ödemeler Bordrosu-1</v>
      </c>
      <c r="Q49" s="904"/>
      <c r="R49" s="904"/>
      <c r="S49" s="904"/>
      <c r="T49" s="904"/>
      <c r="U49" s="904"/>
      <c r="V49" s="905"/>
    </row>
    <row r="50" spans="1:22" ht="15">
      <c r="A50" s="752" t="s">
        <v>62</v>
      </c>
      <c r="B50" s="753"/>
      <c r="C50" s="754"/>
      <c r="D50" s="945" t="s">
        <v>0</v>
      </c>
      <c r="E50" s="753"/>
      <c r="F50" s="753"/>
      <c r="G50" s="945" t="s">
        <v>42</v>
      </c>
      <c r="H50" s="753"/>
      <c r="I50" s="753"/>
      <c r="J50" s="754"/>
      <c r="K50" s="959" t="s">
        <v>63</v>
      </c>
      <c r="L50" s="959"/>
      <c r="M50" s="959"/>
      <c r="N50" s="959"/>
      <c r="O50" s="960"/>
      <c r="P50" s="721" t="str">
        <f>IF(BİLGİLER!J25="","",CONCATENATE(BİLGİLER!H25,"-",BİLGİLER!J25))</f>
        <v>Banka Listesi-0</v>
      </c>
      <c r="Q50" s="722"/>
      <c r="R50" s="722"/>
      <c r="S50" s="722"/>
      <c r="T50" s="722"/>
      <c r="U50" s="722"/>
      <c r="V50" s="732"/>
    </row>
    <row r="51" spans="1:22" ht="15">
      <c r="A51" s="755"/>
      <c r="B51" s="756"/>
      <c r="C51" s="757"/>
      <c r="D51" s="946"/>
      <c r="E51" s="756"/>
      <c r="F51" s="756"/>
      <c r="G51" s="946"/>
      <c r="H51" s="756"/>
      <c r="I51" s="756"/>
      <c r="J51" s="757"/>
      <c r="K51" s="944" t="s">
        <v>106</v>
      </c>
      <c r="L51" s="944"/>
      <c r="M51" s="944"/>
      <c r="N51" s="944"/>
      <c r="O51" s="59" t="s">
        <v>107</v>
      </c>
      <c r="P51" s="721" t="str">
        <f>IF(BİLGİLER!J26="","",CONCATENATE(BİLGİLER!H26,"-",BİLGİLER!J26))</f>
        <v>Aylık Çalışma Çizelgesi (Puantaj)-1</v>
      </c>
      <c r="Q51" s="722"/>
      <c r="R51" s="722"/>
      <c r="S51" s="722"/>
      <c r="T51" s="722"/>
      <c r="U51" s="722"/>
      <c r="V51" s="732"/>
    </row>
    <row r="52" spans="1:22" ht="15">
      <c r="A52" s="723"/>
      <c r="B52" s="724"/>
      <c r="C52" s="725"/>
      <c r="D52" s="729"/>
      <c r="E52" s="730"/>
      <c r="F52" s="731"/>
      <c r="G52" s="726"/>
      <c r="H52" s="727"/>
      <c r="I52" s="727"/>
      <c r="J52" s="728"/>
      <c r="K52" s="718"/>
      <c r="L52" s="719"/>
      <c r="M52" s="719"/>
      <c r="N52" s="719"/>
      <c r="O52" s="720"/>
      <c r="P52" s="721" t="str">
        <f>IF(BİLGİLER!J27="","",CONCATENATE(BİLGİLER!H27,"-",BİLGİLER!J27))</f>
        <v>Maliye Bakanlığı Vize Cetveli-1</v>
      </c>
      <c r="Q52" s="722"/>
      <c r="R52" s="722"/>
      <c r="S52" s="722"/>
      <c r="T52" s="722"/>
      <c r="U52" s="722"/>
      <c r="V52" s="732"/>
    </row>
    <row r="53" spans="1:22" ht="15">
      <c r="A53" s="723" t="s">
        <v>104</v>
      </c>
      <c r="B53" s="724"/>
      <c r="C53" s="725"/>
      <c r="D53" s="729" t="s">
        <v>104</v>
      </c>
      <c r="E53" s="730"/>
      <c r="F53" s="731"/>
      <c r="G53" s="726" t="s">
        <v>104</v>
      </c>
      <c r="H53" s="727"/>
      <c r="I53" s="727"/>
      <c r="J53" s="728"/>
      <c r="K53" s="718" t="s">
        <v>104</v>
      </c>
      <c r="L53" s="719"/>
      <c r="M53" s="719"/>
      <c r="N53" s="719"/>
      <c r="O53" s="720"/>
      <c r="P53" s="721" t="str">
        <f>IF(BİLGİLER!J28="","",CONCATENATE(BİLGİLER!H28,"-",BİLGİLER!J28))</f>
        <v>Bilet-5</v>
      </c>
      <c r="Q53" s="722"/>
      <c r="R53" s="722"/>
      <c r="S53" s="722"/>
      <c r="T53" s="722"/>
      <c r="U53" s="722"/>
      <c r="V53" s="732"/>
    </row>
    <row r="54" spans="1:22" ht="15">
      <c r="A54" s="723" t="s">
        <v>104</v>
      </c>
      <c r="B54" s="724"/>
      <c r="C54" s="725"/>
      <c r="D54" s="729" t="s">
        <v>104</v>
      </c>
      <c r="E54" s="730"/>
      <c r="F54" s="731"/>
      <c r="G54" s="726" t="s">
        <v>104</v>
      </c>
      <c r="H54" s="727"/>
      <c r="I54" s="727"/>
      <c r="J54" s="728"/>
      <c r="K54" s="718" t="s">
        <v>104</v>
      </c>
      <c r="L54" s="719"/>
      <c r="M54" s="719"/>
      <c r="N54" s="719"/>
      <c r="O54" s="720"/>
      <c r="P54" s="733">
        <f>IF(BİLGİLER!J30="","",CONCATENATE(BİLGİLER!H30,"-",BİLGİLER!J30))</f>
      </c>
      <c r="Q54" s="734"/>
      <c r="R54" s="734"/>
      <c r="S54" s="734"/>
      <c r="T54" s="734"/>
      <c r="U54" s="734"/>
      <c r="V54" s="735"/>
    </row>
    <row r="55" spans="1:22" ht="15">
      <c r="A55" s="723" t="s">
        <v>104</v>
      </c>
      <c r="B55" s="724"/>
      <c r="C55" s="725"/>
      <c r="D55" s="729" t="s">
        <v>104</v>
      </c>
      <c r="E55" s="730"/>
      <c r="F55" s="731"/>
      <c r="G55" s="726" t="s">
        <v>104</v>
      </c>
      <c r="H55" s="727"/>
      <c r="I55" s="727"/>
      <c r="J55" s="728"/>
      <c r="K55" s="718" t="s">
        <v>104</v>
      </c>
      <c r="L55" s="719"/>
      <c r="M55" s="719"/>
      <c r="N55" s="719"/>
      <c r="O55" s="720"/>
      <c r="P55" s="721">
        <f>IF(BİLGİLER!J31="","",CONCATENATE(BİLGİLER!H31,"-",BİLGİLER!J31))</f>
      </c>
      <c r="Q55" s="722"/>
      <c r="R55" s="722"/>
      <c r="S55" s="722"/>
      <c r="T55" s="722"/>
      <c r="U55" s="239">
        <f>IF(BİLGİLER!J31="","",BİLGİLER!J31)</f>
      </c>
      <c r="V55" s="240"/>
    </row>
    <row r="56" spans="1:22" ht="15" thickBot="1">
      <c r="A56" s="711" t="s">
        <v>104</v>
      </c>
      <c r="B56" s="712"/>
      <c r="C56" s="713"/>
      <c r="D56" s="916" t="s">
        <v>104</v>
      </c>
      <c r="E56" s="917"/>
      <c r="F56" s="918"/>
      <c r="G56" s="941" t="s">
        <v>104</v>
      </c>
      <c r="H56" s="942"/>
      <c r="I56" s="942"/>
      <c r="J56" s="943"/>
      <c r="K56" s="747" t="s">
        <v>104</v>
      </c>
      <c r="L56" s="748"/>
      <c r="M56" s="748"/>
      <c r="N56" s="748"/>
      <c r="O56" s="749"/>
      <c r="P56" s="750">
        <f>IF(BİLGİLER!J32="","",CONCATENATE(BİLGİLER!H32,"-",BİLGİLER!J32))</f>
      </c>
      <c r="Q56" s="751"/>
      <c r="R56" s="751"/>
      <c r="S56" s="751"/>
      <c r="T56" s="751"/>
      <c r="U56" s="241"/>
      <c r="V56" s="242"/>
    </row>
    <row r="57" spans="1:22" ht="13.5">
      <c r="A57" s="60"/>
      <c r="B57" s="61"/>
      <c r="C57" s="61"/>
      <c r="D57" s="61"/>
      <c r="E57" s="61"/>
      <c r="F57" s="61"/>
      <c r="G57" s="61"/>
      <c r="H57" s="61"/>
      <c r="I57" s="61"/>
      <c r="J57" s="62"/>
      <c r="K57" s="764" t="s">
        <v>64</v>
      </c>
      <c r="L57" s="765"/>
      <c r="M57" s="765"/>
      <c r="N57" s="765"/>
      <c r="O57" s="765"/>
      <c r="P57" s="765"/>
      <c r="Q57" s="765"/>
      <c r="R57" s="906"/>
      <c r="S57" s="764" t="s">
        <v>65</v>
      </c>
      <c r="T57" s="765"/>
      <c r="U57" s="765"/>
      <c r="V57" s="766"/>
    </row>
    <row r="58" spans="1:22" s="37" customFormat="1" ht="15">
      <c r="A58" s="249">
        <f>BİLGİLER!I21</f>
        <v>42379</v>
      </c>
      <c r="B58" s="36"/>
      <c r="C58" s="36"/>
      <c r="D58" s="36"/>
      <c r="E58" s="36"/>
      <c r="F58" s="36"/>
      <c r="G58" s="36"/>
      <c r="H58" s="36"/>
      <c r="I58" s="36"/>
      <c r="J58" s="63"/>
      <c r="K58" s="907">
        <f>BİLGİLER!I21</f>
        <v>42379</v>
      </c>
      <c r="L58" s="908"/>
      <c r="M58" s="908"/>
      <c r="N58" s="908"/>
      <c r="O58" s="908"/>
      <c r="P58" s="908"/>
      <c r="Q58" s="908"/>
      <c r="R58" s="909"/>
      <c r="S58" s="891">
        <f>A58</f>
        <v>42379</v>
      </c>
      <c r="T58" s="892"/>
      <c r="U58" s="892"/>
      <c r="V58" s="893"/>
    </row>
    <row r="59" spans="1:22" s="37" customFormat="1" ht="15">
      <c r="A59" s="249"/>
      <c r="B59" s="36"/>
      <c r="C59" s="36"/>
      <c r="D59" s="36"/>
      <c r="E59" s="36"/>
      <c r="F59" s="36"/>
      <c r="G59" s="36"/>
      <c r="H59" s="36"/>
      <c r="I59" s="36"/>
      <c r="J59" s="63"/>
      <c r="K59" s="243"/>
      <c r="L59" s="244"/>
      <c r="M59" s="244"/>
      <c r="N59" s="244"/>
      <c r="O59" s="244"/>
      <c r="P59" s="244"/>
      <c r="Q59" s="244"/>
      <c r="R59" s="245"/>
      <c r="S59" s="246"/>
      <c r="T59" s="247"/>
      <c r="U59" s="247"/>
      <c r="V59" s="248"/>
    </row>
    <row r="60" spans="1:22" s="37" customFormat="1" ht="15">
      <c r="A60" s="249"/>
      <c r="B60" s="36"/>
      <c r="C60" s="36"/>
      <c r="D60" s="36"/>
      <c r="E60" s="36"/>
      <c r="F60" s="36"/>
      <c r="G60" s="36"/>
      <c r="H60" s="36"/>
      <c r="I60" s="36"/>
      <c r="J60" s="63"/>
      <c r="K60" s="243"/>
      <c r="L60" s="244"/>
      <c r="M60" s="244"/>
      <c r="N60" s="244"/>
      <c r="O60" s="244"/>
      <c r="P60" s="244"/>
      <c r="Q60" s="244"/>
      <c r="R60" s="245"/>
      <c r="S60" s="246"/>
      <c r="T60" s="247"/>
      <c r="U60" s="247"/>
      <c r="V60" s="248"/>
    </row>
    <row r="61" spans="1:22" ht="13.5">
      <c r="A61" s="38"/>
      <c r="B61" s="39"/>
      <c r="C61" s="39"/>
      <c r="D61" s="39"/>
      <c r="E61" s="39"/>
      <c r="F61" s="39"/>
      <c r="G61" s="39"/>
      <c r="H61" s="39"/>
      <c r="I61" s="39"/>
      <c r="J61" s="64"/>
      <c r="K61" s="894" t="s">
        <v>95</v>
      </c>
      <c r="L61" s="895"/>
      <c r="M61" s="895"/>
      <c r="N61" s="895"/>
      <c r="O61" s="895"/>
      <c r="P61" s="895"/>
      <c r="Q61" s="895"/>
      <c r="R61" s="900"/>
      <c r="S61" s="894" t="s">
        <v>96</v>
      </c>
      <c r="T61" s="895"/>
      <c r="U61" s="895"/>
      <c r="V61" s="896"/>
    </row>
    <row r="62" spans="1:22" ht="15">
      <c r="A62" s="761"/>
      <c r="B62" s="762"/>
      <c r="C62" s="762"/>
      <c r="D62" s="762"/>
      <c r="E62" s="762"/>
      <c r="F62" s="762"/>
      <c r="G62" s="762"/>
      <c r="H62" s="762"/>
      <c r="I62" s="762"/>
      <c r="J62" s="763"/>
      <c r="K62" s="897" t="str">
        <f>BİLGİLER!B25</f>
        <v>Bekir ASLAN</v>
      </c>
      <c r="L62" s="901"/>
      <c r="M62" s="901"/>
      <c r="N62" s="901"/>
      <c r="O62" s="901"/>
      <c r="P62" s="901"/>
      <c r="Q62" s="901"/>
      <c r="R62" s="902"/>
      <c r="S62" s="897" t="str">
        <f>IF(NAKİT!R15&lt;=BİLGİLER!B34,BİLGİLER!B36,BİLGİLER!B35)</f>
        <v>İbrahim ÖZKURT</v>
      </c>
      <c r="T62" s="898"/>
      <c r="U62" s="898"/>
      <c r="V62" s="899"/>
    </row>
    <row r="63" spans="1:22" ht="15">
      <c r="A63" s="65"/>
      <c r="B63" s="66"/>
      <c r="C63" s="66"/>
      <c r="D63" s="66"/>
      <c r="E63" s="66"/>
      <c r="F63" s="66"/>
      <c r="G63" s="66"/>
      <c r="H63" s="66"/>
      <c r="I63" s="66"/>
      <c r="J63" s="67"/>
      <c r="K63" s="883" t="str">
        <f>BİLGİLER!F25</f>
        <v>İlçe Milli Eğitim Müdürü</v>
      </c>
      <c r="L63" s="884"/>
      <c r="M63" s="884"/>
      <c r="N63" s="884"/>
      <c r="O63" s="884"/>
      <c r="P63" s="884"/>
      <c r="Q63" s="884"/>
      <c r="R63" s="885"/>
      <c r="S63" s="758" t="str">
        <f>IF(NAKİT!R15&lt;=BİLGİLER!B34,BİLGİLER!F36,BİLGİLER!F35)</f>
        <v>Mal Müdürü</v>
      </c>
      <c r="T63" s="759"/>
      <c r="U63" s="759"/>
      <c r="V63" s="760"/>
    </row>
    <row r="64" spans="1:22" ht="14.25" thickBot="1">
      <c r="A64" s="970" t="s">
        <v>66</v>
      </c>
      <c r="B64" s="971"/>
      <c r="C64" s="966" t="str">
        <f>tlkryaz(R42)</f>
        <v>Yalnız DörtBin Yüz DoksanAltı.-TL., Yetmiş.-KR.</v>
      </c>
      <c r="D64" s="966"/>
      <c r="E64" s="966"/>
      <c r="F64" s="966"/>
      <c r="G64" s="966"/>
      <c r="H64" s="966"/>
      <c r="I64" s="966"/>
      <c r="J64" s="966"/>
      <c r="K64" s="966"/>
      <c r="L64" s="966"/>
      <c r="M64" s="966"/>
      <c r="N64" s="966"/>
      <c r="O64" s="966"/>
      <c r="P64" s="966"/>
      <c r="Q64" s="966"/>
      <c r="R64" s="966"/>
      <c r="S64" s="40" t="s">
        <v>80</v>
      </c>
      <c r="T64" s="98"/>
      <c r="U64" s="98"/>
      <c r="V64" s="41" t="s">
        <v>97</v>
      </c>
    </row>
    <row r="65" spans="1:22" ht="12.75">
      <c r="A65" s="68" t="s">
        <v>98</v>
      </c>
      <c r="B65" s="9"/>
      <c r="C65" s="9"/>
      <c r="D65" s="9"/>
      <c r="E65" s="9"/>
      <c r="F65" s="9"/>
      <c r="G65" s="9"/>
      <c r="H65" s="9"/>
      <c r="I65" s="9"/>
      <c r="J65" s="9"/>
      <c r="K65" s="9"/>
      <c r="L65" s="9"/>
      <c r="M65" s="9"/>
      <c r="N65" s="9"/>
      <c r="O65" s="9"/>
      <c r="P65" s="9"/>
      <c r="Q65" s="9"/>
      <c r="R65" s="9"/>
      <c r="S65" s="9"/>
      <c r="T65" s="9"/>
      <c r="U65" s="9"/>
      <c r="V65" s="42"/>
    </row>
    <row r="66" spans="1:22" ht="12.75">
      <c r="A66" s="716"/>
      <c r="B66" s="716"/>
      <c r="C66" s="717"/>
      <c r="D66" s="717"/>
      <c r="E66" s="69"/>
      <c r="F66" s="9"/>
      <c r="G66" s="9"/>
      <c r="H66" s="9"/>
      <c r="I66" s="9"/>
      <c r="J66" s="9"/>
      <c r="K66" s="9"/>
      <c r="L66" s="69"/>
      <c r="M66" s="69"/>
      <c r="N66" s="69"/>
      <c r="O66" s="9"/>
      <c r="P66" s="9"/>
      <c r="Q66" s="9"/>
      <c r="R66" s="70"/>
      <c r="S66" s="70"/>
      <c r="T66" s="70"/>
      <c r="U66" s="9"/>
      <c r="V66" s="123" t="str">
        <f>CONCATENATE(MENÜ!J28,MENÜ!K28)</f>
        <v>Sürüm No:2016-1</v>
      </c>
    </row>
    <row r="67" spans="1:22" s="238" customFormat="1" ht="12.75">
      <c r="A67" s="714">
        <f ca="1">IF(BİLGİLER!B31="EVET",TODAY(),"")</f>
        <v>42379</v>
      </c>
      <c r="B67" s="714"/>
      <c r="C67" s="715" t="str">
        <f>IF(BİLGİLER!B31="EVET",BİLGİLER!F31,"")</f>
        <v>VHKİ</v>
      </c>
      <c r="D67" s="715"/>
      <c r="E67" s="715"/>
      <c r="F67" s="715"/>
      <c r="G67" s="233" t="s">
        <v>102</v>
      </c>
      <c r="H67" s="234" t="str">
        <f>IF(BİLGİLER!B31="EVET",BİLGİLER!C31,"")</f>
        <v>Şükrü BEKTAŞ</v>
      </c>
      <c r="I67" s="234"/>
      <c r="J67" s="234"/>
      <c r="K67" s="234"/>
      <c r="L67" s="235"/>
      <c r="M67" s="235"/>
      <c r="N67" s="235"/>
      <c r="O67" s="234"/>
      <c r="P67" s="234"/>
      <c r="Q67" s="234"/>
      <c r="R67" s="236"/>
      <c r="S67" s="236"/>
      <c r="T67" s="236"/>
      <c r="U67" s="234"/>
      <c r="V67" s="237"/>
    </row>
    <row r="68" spans="1:22" s="238" customFormat="1" ht="12.75">
      <c r="A68" s="714">
        <f ca="1">IF(BİLGİLER!B32="EVET",TODAY(),"")</f>
        <v>42379</v>
      </c>
      <c r="B68" s="714"/>
      <c r="C68" s="715" t="str">
        <f>IF(BİLGİLER!B32="EVET",BİLGİLER!F32,"")</f>
        <v>Şef</v>
      </c>
      <c r="D68" s="715"/>
      <c r="E68" s="715" t="s">
        <v>102</v>
      </c>
      <c r="F68" s="715"/>
      <c r="G68" s="233" t="s">
        <v>102</v>
      </c>
      <c r="H68" s="234" t="str">
        <f>IF(BİLGİLER!B32="EVET",BİLGİLER!C32,"")</f>
        <v>Tacettin YALÇIN</v>
      </c>
      <c r="I68" s="234"/>
      <c r="J68" s="234"/>
      <c r="K68" s="234"/>
      <c r="L68" s="234"/>
      <c r="M68" s="234"/>
      <c r="N68" s="234"/>
      <c r="O68" s="234"/>
      <c r="P68" s="234"/>
      <c r="Q68" s="234"/>
      <c r="R68" s="234"/>
      <c r="S68" s="234"/>
      <c r="T68" s="234"/>
      <c r="U68" s="234"/>
      <c r="V68" s="237"/>
    </row>
    <row r="69" spans="1:22" ht="12.75">
      <c r="A69" s="68"/>
      <c r="B69" s="9"/>
      <c r="C69" s="9"/>
      <c r="D69" s="9"/>
      <c r="E69" s="9"/>
      <c r="F69" s="9"/>
      <c r="G69" s="9"/>
      <c r="H69" s="9"/>
      <c r="I69" s="9"/>
      <c r="J69" s="9"/>
      <c r="K69" s="9"/>
      <c r="L69" s="9"/>
      <c r="M69" s="9"/>
      <c r="N69" s="9"/>
      <c r="O69" s="9"/>
      <c r="P69" s="9"/>
      <c r="Q69" s="9"/>
      <c r="R69" s="9"/>
      <c r="S69" s="9"/>
      <c r="T69" s="9"/>
      <c r="U69" s="9"/>
      <c r="V69" s="42"/>
    </row>
    <row r="71" spans="16:20" ht="12.75">
      <c r="P71" s="71"/>
      <c r="Q71" s="71" t="s">
        <v>103</v>
      </c>
      <c r="R71" s="71"/>
      <c r="S71" s="71"/>
      <c r="T71" s="71"/>
    </row>
    <row r="72" ht="12.75">
      <c r="R72" s="18"/>
    </row>
    <row r="73" spans="23:38" ht="12.75">
      <c r="W73" s="44"/>
      <c r="X73" s="44"/>
      <c r="Y73" s="44"/>
      <c r="Z73" s="44"/>
      <c r="AA73" s="44"/>
      <c r="AB73" s="44"/>
      <c r="AC73" s="44"/>
      <c r="AD73" s="44"/>
      <c r="AE73" s="44"/>
      <c r="AF73" s="44"/>
      <c r="AG73" s="44"/>
      <c r="AH73" s="44"/>
      <c r="AI73" s="44"/>
      <c r="AJ73" s="44"/>
      <c r="AK73" s="44"/>
      <c r="AL73" s="44"/>
    </row>
    <row r="74" spans="23:38" ht="12.75">
      <c r="W74" s="44"/>
      <c r="X74" s="44"/>
      <c r="Y74" s="44"/>
      <c r="Z74" s="44"/>
      <c r="AA74" s="44"/>
      <c r="AB74" s="44"/>
      <c r="AC74" s="44"/>
      <c r="AD74" s="44"/>
      <c r="AE74" s="44"/>
      <c r="AF74" s="44"/>
      <c r="AG74" s="44"/>
      <c r="AH74" s="44"/>
      <c r="AI74" s="44"/>
      <c r="AJ74" s="44"/>
      <c r="AK74" s="44"/>
      <c r="AL74" s="44"/>
    </row>
    <row r="75" spans="23:38" ht="12.75">
      <c r="W75" s="44"/>
      <c r="X75" s="44"/>
      <c r="Y75" s="44"/>
      <c r="Z75" s="44"/>
      <c r="AA75" s="44"/>
      <c r="AB75" s="44"/>
      <c r="AC75" s="44"/>
      <c r="AD75" s="44"/>
      <c r="AE75" s="44"/>
      <c r="AF75" s="44"/>
      <c r="AG75" s="44"/>
      <c r="AH75" s="44"/>
      <c r="AI75" s="44"/>
      <c r="AJ75" s="44"/>
      <c r="AK75" s="44"/>
      <c r="AL75" s="44"/>
    </row>
    <row r="76" spans="23:38" ht="12.75">
      <c r="W76" s="44"/>
      <c r="X76" s="44"/>
      <c r="Y76" s="44"/>
      <c r="Z76" s="44"/>
      <c r="AA76" s="44"/>
      <c r="AB76" s="44"/>
      <c r="AC76" s="44"/>
      <c r="AD76" s="44"/>
      <c r="AE76" s="44"/>
      <c r="AF76" s="44"/>
      <c r="AG76" s="44"/>
      <c r="AH76" s="44"/>
      <c r="AI76" s="44"/>
      <c r="AJ76" s="44"/>
      <c r="AK76" s="44"/>
      <c r="AL76" s="44"/>
    </row>
    <row r="77" spans="23:38" ht="12.75">
      <c r="W77" s="44"/>
      <c r="X77" s="44"/>
      <c r="Y77" s="44"/>
      <c r="Z77" s="44"/>
      <c r="AA77" s="44"/>
      <c r="AB77" s="44"/>
      <c r="AC77" s="44"/>
      <c r="AD77" s="44"/>
      <c r="AE77" s="44"/>
      <c r="AF77" s="44"/>
      <c r="AG77" s="44"/>
      <c r="AH77" s="44"/>
      <c r="AI77" s="44"/>
      <c r="AJ77" s="44"/>
      <c r="AK77" s="44"/>
      <c r="AL77" s="44"/>
    </row>
    <row r="78" spans="23:38" ht="12.75">
      <c r="W78" s="44"/>
      <c r="X78" s="44"/>
      <c r="Y78" s="44"/>
      <c r="Z78" s="44"/>
      <c r="AA78" s="44"/>
      <c r="AB78" s="44"/>
      <c r="AC78" s="44"/>
      <c r="AD78" s="44"/>
      <c r="AE78" s="44"/>
      <c r="AF78" s="44"/>
      <c r="AG78" s="44"/>
      <c r="AH78" s="44"/>
      <c r="AI78" s="44"/>
      <c r="AJ78" s="44"/>
      <c r="AK78" s="44"/>
      <c r="AL78" s="44"/>
    </row>
    <row r="79" spans="23:38" ht="12.75">
      <c r="W79" s="44"/>
      <c r="X79" s="44"/>
      <c r="Y79" s="44"/>
      <c r="Z79" s="44"/>
      <c r="AA79" s="44"/>
      <c r="AB79" s="44"/>
      <c r="AC79" s="44"/>
      <c r="AD79" s="44"/>
      <c r="AE79" s="44"/>
      <c r="AF79" s="44"/>
      <c r="AG79" s="44"/>
      <c r="AH79" s="44"/>
      <c r="AI79" s="44"/>
      <c r="AJ79" s="44"/>
      <c r="AK79" s="44"/>
      <c r="AL79" s="44"/>
    </row>
    <row r="121" ht="12.75">
      <c r="A121" s="45"/>
    </row>
  </sheetData>
  <sheetProtection/>
  <mergeCells count="188">
    <mergeCell ref="A28:B28"/>
    <mergeCell ref="A27:B27"/>
    <mergeCell ref="C64:R64"/>
    <mergeCell ref="G46:J46"/>
    <mergeCell ref="K53:O53"/>
    <mergeCell ref="A53:C53"/>
    <mergeCell ref="A54:C54"/>
    <mergeCell ref="D52:F52"/>
    <mergeCell ref="A64:B64"/>
    <mergeCell ref="G41:J41"/>
    <mergeCell ref="A29:B29"/>
    <mergeCell ref="K50:O50"/>
    <mergeCell ref="R33:S33"/>
    <mergeCell ref="C40:F40"/>
    <mergeCell ref="A35:P35"/>
    <mergeCell ref="A31:B31"/>
    <mergeCell ref="A32:B32"/>
    <mergeCell ref="A36:P36"/>
    <mergeCell ref="K33:L33"/>
    <mergeCell ref="A33:B33"/>
    <mergeCell ref="G56:J56"/>
    <mergeCell ref="D54:F54"/>
    <mergeCell ref="L40:P40"/>
    <mergeCell ref="K51:N51"/>
    <mergeCell ref="D50:F51"/>
    <mergeCell ref="G50:J51"/>
    <mergeCell ref="P47:V48"/>
    <mergeCell ref="A45:O45"/>
    <mergeCell ref="G40:K40"/>
    <mergeCell ref="T44:U44"/>
    <mergeCell ref="T24:U24"/>
    <mergeCell ref="K52:O52"/>
    <mergeCell ref="T26:U26"/>
    <mergeCell ref="G54:J54"/>
    <mergeCell ref="R40:S40"/>
    <mergeCell ref="R36:S36"/>
    <mergeCell ref="K34:L34"/>
    <mergeCell ref="T33:U33"/>
    <mergeCell ref="T40:U41"/>
    <mergeCell ref="T35:U35"/>
    <mergeCell ref="A30:B30"/>
    <mergeCell ref="C38:P38"/>
    <mergeCell ref="A40:B41"/>
    <mergeCell ref="C41:E41"/>
    <mergeCell ref="T34:U34"/>
    <mergeCell ref="A34:B34"/>
    <mergeCell ref="R34:S34"/>
    <mergeCell ref="R35:S35"/>
    <mergeCell ref="T32:U32"/>
    <mergeCell ref="K31:L31"/>
    <mergeCell ref="K57:R57"/>
    <mergeCell ref="K58:R58"/>
    <mergeCell ref="R42:S44"/>
    <mergeCell ref="A49:O49"/>
    <mergeCell ref="D56:F56"/>
    <mergeCell ref="G53:J53"/>
    <mergeCell ref="A55:C55"/>
    <mergeCell ref="G55:J55"/>
    <mergeCell ref="L42:P44"/>
    <mergeCell ref="K46:O46"/>
    <mergeCell ref="A25:B25"/>
    <mergeCell ref="A17:B17"/>
    <mergeCell ref="G44:K44"/>
    <mergeCell ref="S58:V58"/>
    <mergeCell ref="S61:V61"/>
    <mergeCell ref="S62:V62"/>
    <mergeCell ref="K61:R61"/>
    <mergeCell ref="K62:R62"/>
    <mergeCell ref="P49:V49"/>
    <mergeCell ref="P50:V50"/>
    <mergeCell ref="C12:F13"/>
    <mergeCell ref="G12:J13"/>
    <mergeCell ref="K63:R63"/>
    <mergeCell ref="A26:B26"/>
    <mergeCell ref="A13:B13"/>
    <mergeCell ref="A16:B16"/>
    <mergeCell ref="A12:B12"/>
    <mergeCell ref="A21:B21"/>
    <mergeCell ref="A18:B18"/>
    <mergeCell ref="A24:B24"/>
    <mergeCell ref="G7:J8"/>
    <mergeCell ref="A15:B15"/>
    <mergeCell ref="E8:F8"/>
    <mergeCell ref="K15:L15"/>
    <mergeCell ref="A10:B10"/>
    <mergeCell ref="C5:J5"/>
    <mergeCell ref="C6:J6"/>
    <mergeCell ref="A5:B5"/>
    <mergeCell ref="A6:B6"/>
    <mergeCell ref="A14:B14"/>
    <mergeCell ref="E7:F7"/>
    <mergeCell ref="A9:B9"/>
    <mergeCell ref="C9:R9"/>
    <mergeCell ref="A7:B8"/>
    <mergeCell ref="K7:O7"/>
    <mergeCell ref="K14:L14"/>
    <mergeCell ref="K12:L12"/>
    <mergeCell ref="K13:L13"/>
    <mergeCell ref="M12:Q12"/>
    <mergeCell ref="R13:S13"/>
    <mergeCell ref="T18:U18"/>
    <mergeCell ref="T10:U10"/>
    <mergeCell ref="R12:U12"/>
    <mergeCell ref="T13:U13"/>
    <mergeCell ref="T7:U7"/>
    <mergeCell ref="T15:U15"/>
    <mergeCell ref="R15:S15"/>
    <mergeCell ref="T8:U8"/>
    <mergeCell ref="T9:U9"/>
    <mergeCell ref="K16:L16"/>
    <mergeCell ref="R16:S16"/>
    <mergeCell ref="R17:S17"/>
    <mergeCell ref="A23:B23"/>
    <mergeCell ref="A22:B22"/>
    <mergeCell ref="K23:L23"/>
    <mergeCell ref="R21:S21"/>
    <mergeCell ref="R18:S18"/>
    <mergeCell ref="T22:U22"/>
    <mergeCell ref="R19:S19"/>
    <mergeCell ref="A19:B19"/>
    <mergeCell ref="T21:U21"/>
    <mergeCell ref="R22:S22"/>
    <mergeCell ref="T23:U23"/>
    <mergeCell ref="R23:S23"/>
    <mergeCell ref="T19:U19"/>
    <mergeCell ref="T20:U20"/>
    <mergeCell ref="K24:L24"/>
    <mergeCell ref="K22:L22"/>
    <mergeCell ref="T6:U6"/>
    <mergeCell ref="K19:L19"/>
    <mergeCell ref="S6:S10"/>
    <mergeCell ref="P7:R7"/>
    <mergeCell ref="T17:U17"/>
    <mergeCell ref="K18:L18"/>
    <mergeCell ref="T16:U16"/>
    <mergeCell ref="P6:R6"/>
    <mergeCell ref="K6:O6"/>
    <mergeCell ref="K8:O8"/>
    <mergeCell ref="C10:R10"/>
    <mergeCell ref="P8:R8"/>
    <mergeCell ref="P46:V46"/>
    <mergeCell ref="T25:U25"/>
    <mergeCell ref="T28:U28"/>
    <mergeCell ref="R24:S24"/>
    <mergeCell ref="K21:L21"/>
    <mergeCell ref="R26:S26"/>
    <mergeCell ref="T27:U27"/>
    <mergeCell ref="R30:S30"/>
    <mergeCell ref="T30:U30"/>
    <mergeCell ref="K26:L26"/>
    <mergeCell ref="K29:L29"/>
    <mergeCell ref="R27:S27"/>
    <mergeCell ref="K27:L27"/>
    <mergeCell ref="R28:S28"/>
    <mergeCell ref="K30:L30"/>
    <mergeCell ref="K28:L28"/>
    <mergeCell ref="T31:U31"/>
    <mergeCell ref="T29:U29"/>
    <mergeCell ref="R32:S32"/>
    <mergeCell ref="R31:S31"/>
    <mergeCell ref="K32:L32"/>
    <mergeCell ref="R29:S29"/>
    <mergeCell ref="L41:O41"/>
    <mergeCell ref="C42:F44"/>
    <mergeCell ref="K56:O56"/>
    <mergeCell ref="P56:T56"/>
    <mergeCell ref="A50:C51"/>
    <mergeCell ref="S63:V63"/>
    <mergeCell ref="A62:J62"/>
    <mergeCell ref="S57:V57"/>
    <mergeCell ref="P51:V51"/>
    <mergeCell ref="P52:V52"/>
    <mergeCell ref="K54:O54"/>
    <mergeCell ref="P55:T55"/>
    <mergeCell ref="A52:C52"/>
    <mergeCell ref="G52:J52"/>
    <mergeCell ref="D53:F53"/>
    <mergeCell ref="P53:V53"/>
    <mergeCell ref="P54:V54"/>
    <mergeCell ref="D55:F55"/>
    <mergeCell ref="K55:O55"/>
    <mergeCell ref="A56:C56"/>
    <mergeCell ref="A68:B68"/>
    <mergeCell ref="A67:B67"/>
    <mergeCell ref="C67:F67"/>
    <mergeCell ref="C68:F68"/>
    <mergeCell ref="A66:B66"/>
    <mergeCell ref="C66:D66"/>
  </mergeCells>
  <printOptions horizontalCentered="1" verticalCentered="1"/>
  <pageMargins left="0.1968503937007874" right="0.1968503937007874" top="0.3937007874015748" bottom="0.3937007874015748" header="0" footer="0"/>
  <pageSetup blackAndWhite="1" horizontalDpi="200" verticalDpi="200" orientation="portrait" paperSize="9" scale="75" r:id="rId3"/>
  <drawing r:id="rId2"/>
  <legacyDrawing r:id="rId1"/>
</worksheet>
</file>

<file path=xl/worksheets/sheet2.xml><?xml version="1.0" encoding="utf-8"?>
<worksheet xmlns="http://schemas.openxmlformats.org/spreadsheetml/2006/main" xmlns:r="http://schemas.openxmlformats.org/officeDocument/2006/relationships">
  <sheetPr codeName="Sayfa17"/>
  <dimension ref="A1:Q21"/>
  <sheetViews>
    <sheetView showGridLines="0" zoomScalePageLayoutView="0" workbookViewId="0" topLeftCell="A1">
      <selection activeCell="R13" sqref="R13"/>
    </sheetView>
  </sheetViews>
  <sheetFormatPr defaultColWidth="9.140625" defaultRowHeight="12.75"/>
  <cols>
    <col min="1" max="1" width="52.140625" style="409" customWidth="1"/>
    <col min="2" max="2" width="7.28125" style="401" customWidth="1"/>
    <col min="3" max="3" width="7.57421875" style="401" customWidth="1"/>
    <col min="4" max="4" width="7.28125" style="401" customWidth="1"/>
    <col min="5" max="5" width="6.8515625" style="401" customWidth="1"/>
    <col min="6" max="6" width="7.7109375" style="401" customWidth="1"/>
    <col min="7" max="12" width="7.00390625" style="401" bestFit="1" customWidth="1"/>
    <col min="13" max="13" width="6.57421875" style="401" customWidth="1"/>
    <col min="14" max="14" width="8.140625" style="401" customWidth="1"/>
    <col min="15" max="16384" width="9.140625" style="401" customWidth="1"/>
  </cols>
  <sheetData>
    <row r="1" spans="1:17" s="391" customFormat="1" ht="15">
      <c r="A1" s="601" t="s">
        <v>281</v>
      </c>
      <c r="B1" s="603" t="s">
        <v>282</v>
      </c>
      <c r="C1" s="603"/>
      <c r="D1" s="603"/>
      <c r="E1" s="603"/>
      <c r="F1" s="603"/>
      <c r="G1" s="603"/>
      <c r="H1" s="603"/>
      <c r="I1" s="603"/>
      <c r="J1" s="603"/>
      <c r="K1" s="603"/>
      <c r="L1" s="603"/>
      <c r="M1" s="603"/>
      <c r="N1" s="603"/>
      <c r="O1" s="390"/>
      <c r="P1" s="390"/>
      <c r="Q1" s="390"/>
    </row>
    <row r="2" spans="1:17" s="391" customFormat="1" ht="15">
      <c r="A2" s="602"/>
      <c r="B2" s="392">
        <v>2002</v>
      </c>
      <c r="C2" s="392">
        <v>2003</v>
      </c>
      <c r="D2" s="392">
        <v>2004</v>
      </c>
      <c r="E2" s="392">
        <v>2005</v>
      </c>
      <c r="F2" s="392">
        <v>2006</v>
      </c>
      <c r="G2" s="392">
        <v>2007</v>
      </c>
      <c r="H2" s="392">
        <v>2008</v>
      </c>
      <c r="I2" s="392">
        <v>2009</v>
      </c>
      <c r="J2" s="392">
        <v>2010</v>
      </c>
      <c r="K2" s="392">
        <v>2011</v>
      </c>
      <c r="L2" s="392">
        <v>2012</v>
      </c>
      <c r="M2" s="392">
        <v>2013</v>
      </c>
      <c r="N2" s="392">
        <v>2014</v>
      </c>
      <c r="O2" s="392">
        <v>2015</v>
      </c>
      <c r="P2" s="392">
        <v>2016</v>
      </c>
      <c r="Q2" s="392">
        <v>2017</v>
      </c>
    </row>
    <row r="3" spans="1:17" ht="15">
      <c r="A3" s="393" t="s">
        <v>283</v>
      </c>
      <c r="B3" s="394">
        <v>13</v>
      </c>
      <c r="C3" s="394">
        <v>16</v>
      </c>
      <c r="D3" s="394">
        <v>20</v>
      </c>
      <c r="E3" s="394">
        <v>24</v>
      </c>
      <c r="F3" s="394">
        <v>25.5</v>
      </c>
      <c r="G3" s="394">
        <v>28</v>
      </c>
      <c r="H3" s="395">
        <v>29.5</v>
      </c>
      <c r="I3" s="396">
        <v>31.5</v>
      </c>
      <c r="J3" s="397">
        <v>33</v>
      </c>
      <c r="K3" s="396">
        <v>34.5</v>
      </c>
      <c r="L3" s="395">
        <v>36.5</v>
      </c>
      <c r="M3" s="398">
        <v>38.5</v>
      </c>
      <c r="N3" s="399">
        <v>40.5</v>
      </c>
      <c r="O3" s="400">
        <v>43</v>
      </c>
      <c r="P3" s="400">
        <v>46</v>
      </c>
      <c r="Q3" s="400"/>
    </row>
    <row r="4" spans="1:17" ht="15">
      <c r="A4" s="393" t="s">
        <v>284</v>
      </c>
      <c r="B4" s="394">
        <v>11</v>
      </c>
      <c r="C4" s="394">
        <v>14</v>
      </c>
      <c r="D4" s="394">
        <v>18</v>
      </c>
      <c r="E4" s="394">
        <v>21.6</v>
      </c>
      <c r="F4" s="394">
        <v>23</v>
      </c>
      <c r="G4" s="394">
        <v>25</v>
      </c>
      <c r="H4" s="395">
        <v>26.5</v>
      </c>
      <c r="I4" s="396">
        <v>28.5</v>
      </c>
      <c r="J4" s="397">
        <v>30</v>
      </c>
      <c r="K4" s="396">
        <v>31.5</v>
      </c>
      <c r="L4" s="395">
        <v>33.5</v>
      </c>
      <c r="M4" s="398">
        <v>35.5</v>
      </c>
      <c r="N4" s="399">
        <v>37.5</v>
      </c>
      <c r="O4" s="400">
        <v>40</v>
      </c>
      <c r="P4" s="400">
        <v>43</v>
      </c>
      <c r="Q4" s="400"/>
    </row>
    <row r="5" spans="1:17" ht="15">
      <c r="A5" s="393" t="s">
        <v>285</v>
      </c>
      <c r="B5" s="402">
        <v>10</v>
      </c>
      <c r="C5" s="402">
        <v>13</v>
      </c>
      <c r="D5" s="402">
        <v>16</v>
      </c>
      <c r="E5" s="402">
        <v>19.2</v>
      </c>
      <c r="F5" s="402">
        <v>20.5</v>
      </c>
      <c r="G5" s="402">
        <v>22.5</v>
      </c>
      <c r="H5" s="403">
        <v>24</v>
      </c>
      <c r="I5" s="404">
        <v>26</v>
      </c>
      <c r="J5" s="405">
        <v>27.5</v>
      </c>
      <c r="K5" s="404">
        <v>29</v>
      </c>
      <c r="L5" s="403">
        <v>31</v>
      </c>
      <c r="M5" s="406">
        <v>33</v>
      </c>
      <c r="N5" s="407">
        <v>35</v>
      </c>
      <c r="O5" s="404">
        <v>37.5</v>
      </c>
      <c r="P5" s="404">
        <v>40</v>
      </c>
      <c r="Q5" s="404"/>
    </row>
    <row r="6" spans="1:17" ht="15">
      <c r="A6" s="408" t="s">
        <v>286</v>
      </c>
      <c r="B6" s="402">
        <v>9</v>
      </c>
      <c r="C6" s="402">
        <v>11</v>
      </c>
      <c r="D6" s="402">
        <v>14</v>
      </c>
      <c r="E6" s="402">
        <v>16.8</v>
      </c>
      <c r="F6" s="402">
        <v>18</v>
      </c>
      <c r="G6" s="402">
        <v>20</v>
      </c>
      <c r="H6" s="403">
        <v>21.5</v>
      </c>
      <c r="I6" s="404">
        <v>23.5</v>
      </c>
      <c r="J6" s="405">
        <v>25</v>
      </c>
      <c r="K6" s="404">
        <v>26.5</v>
      </c>
      <c r="L6" s="403">
        <v>28</v>
      </c>
      <c r="M6" s="406">
        <v>29.5</v>
      </c>
      <c r="N6" s="407">
        <v>31</v>
      </c>
      <c r="O6" s="404">
        <v>33</v>
      </c>
      <c r="P6" s="404">
        <v>35.5</v>
      </c>
      <c r="Q6" s="404"/>
    </row>
    <row r="7" spans="1:17" ht="15">
      <c r="A7" s="408" t="s">
        <v>287</v>
      </c>
      <c r="B7" s="402">
        <v>8</v>
      </c>
      <c r="C7" s="402">
        <v>10</v>
      </c>
      <c r="D7" s="402">
        <v>13</v>
      </c>
      <c r="E7" s="402">
        <v>15.6</v>
      </c>
      <c r="F7" s="402">
        <v>17</v>
      </c>
      <c r="G7" s="402">
        <v>19</v>
      </c>
      <c r="H7" s="403">
        <v>20</v>
      </c>
      <c r="I7" s="404">
        <v>22.5</v>
      </c>
      <c r="J7" s="405">
        <v>24</v>
      </c>
      <c r="K7" s="404">
        <v>25.5</v>
      </c>
      <c r="L7" s="403">
        <v>27</v>
      </c>
      <c r="M7" s="406">
        <v>28.5</v>
      </c>
      <c r="N7" s="407">
        <v>30</v>
      </c>
      <c r="O7" s="404">
        <v>32</v>
      </c>
      <c r="P7" s="404">
        <v>34.5</v>
      </c>
      <c r="Q7" s="404"/>
    </row>
    <row r="16" spans="4:8" ht="15">
      <c r="D16" s="410"/>
      <c r="E16" s="411"/>
      <c r="F16" s="411"/>
      <c r="G16" s="411"/>
      <c r="H16" s="411"/>
    </row>
    <row r="17" spans="4:13" ht="15">
      <c r="D17" s="412"/>
      <c r="E17" s="413"/>
      <c r="F17" s="411"/>
      <c r="G17" s="411"/>
      <c r="H17" s="411"/>
      <c r="I17" s="411"/>
      <c r="J17" s="411"/>
      <c r="K17" s="411"/>
      <c r="L17" s="411"/>
      <c r="M17" s="411"/>
    </row>
    <row r="18" spans="4:13" ht="15">
      <c r="D18" s="412"/>
      <c r="E18" s="412"/>
      <c r="F18" s="414"/>
      <c r="G18" s="415"/>
      <c r="H18" s="415"/>
      <c r="I18" s="413"/>
      <c r="J18" s="413"/>
      <c r="K18" s="413"/>
      <c r="L18" s="413"/>
      <c r="M18" s="413"/>
    </row>
    <row r="19" spans="4:13" ht="15">
      <c r="D19" s="412"/>
      <c r="E19" s="412"/>
      <c r="F19" s="414"/>
      <c r="G19" s="415"/>
      <c r="H19" s="415"/>
      <c r="I19" s="413"/>
      <c r="J19" s="413"/>
      <c r="K19" s="413"/>
      <c r="L19" s="413"/>
      <c r="M19" s="413"/>
    </row>
    <row r="20" spans="4:13" ht="15">
      <c r="D20" s="412"/>
      <c r="E20" s="412"/>
      <c r="F20" s="414"/>
      <c r="G20" s="415"/>
      <c r="H20" s="415"/>
      <c r="I20" s="413"/>
      <c r="J20" s="413"/>
      <c r="K20" s="413"/>
      <c r="L20" s="413"/>
      <c r="M20" s="413"/>
    </row>
    <row r="21" spans="5:13" ht="15">
      <c r="E21" s="412"/>
      <c r="F21" s="414"/>
      <c r="G21" s="415"/>
      <c r="H21" s="415"/>
      <c r="I21" s="413"/>
      <c r="J21" s="413"/>
      <c r="K21" s="413"/>
      <c r="L21" s="413"/>
      <c r="M21" s="413"/>
    </row>
  </sheetData>
  <sheetProtection/>
  <mergeCells count="2">
    <mergeCell ref="A1:A2"/>
    <mergeCell ref="B1:N1"/>
  </mergeCells>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codeName="Sayfa14"/>
  <dimension ref="A1:C12"/>
  <sheetViews>
    <sheetView zoomScalePageLayoutView="0" workbookViewId="0" topLeftCell="A1">
      <selection activeCell="A1" sqref="A1:A12"/>
    </sheetView>
  </sheetViews>
  <sheetFormatPr defaultColWidth="9.140625" defaultRowHeight="12.75"/>
  <cols>
    <col min="1" max="1" width="13.28125" style="379" customWidth="1"/>
    <col min="2" max="2" width="12.7109375" style="379" customWidth="1"/>
    <col min="3" max="16384" width="8.8515625" style="379" customWidth="1"/>
  </cols>
  <sheetData>
    <row r="1" spans="1:3" ht="12.75">
      <c r="A1" s="378" t="s">
        <v>7</v>
      </c>
      <c r="B1" s="379">
        <v>31</v>
      </c>
      <c r="C1" s="380" t="s">
        <v>25</v>
      </c>
    </row>
    <row r="2" spans="1:3" ht="12.75">
      <c r="A2" s="378" t="s">
        <v>8</v>
      </c>
      <c r="B2" s="381" t="s">
        <v>275</v>
      </c>
      <c r="C2" s="380" t="s">
        <v>2</v>
      </c>
    </row>
    <row r="3" spans="1:3" ht="12.75">
      <c r="A3" s="378" t="s">
        <v>9</v>
      </c>
      <c r="B3" s="379">
        <v>31</v>
      </c>
      <c r="C3" s="380" t="s">
        <v>26</v>
      </c>
    </row>
    <row r="4" spans="1:3" ht="12.75">
      <c r="A4" s="378" t="s">
        <v>10</v>
      </c>
      <c r="B4" s="379">
        <v>30</v>
      </c>
      <c r="C4" s="380" t="s">
        <v>27</v>
      </c>
    </row>
    <row r="5" spans="1:3" ht="12.75">
      <c r="A5" s="378" t="s">
        <v>11</v>
      </c>
      <c r="B5" s="379">
        <v>31</v>
      </c>
      <c r="C5" s="380" t="s">
        <v>28</v>
      </c>
    </row>
    <row r="6" spans="1:3" ht="12.75">
      <c r="A6" s="378" t="s">
        <v>12</v>
      </c>
      <c r="B6" s="379">
        <v>30</v>
      </c>
      <c r="C6" s="380" t="s">
        <v>29</v>
      </c>
    </row>
    <row r="7" spans="1:3" ht="12.75">
      <c r="A7" s="378" t="s">
        <v>13</v>
      </c>
      <c r="B7" s="379">
        <v>31</v>
      </c>
      <c r="C7" s="380" t="s">
        <v>30</v>
      </c>
    </row>
    <row r="8" spans="1:3" ht="12.75">
      <c r="A8" s="378" t="s">
        <v>14</v>
      </c>
      <c r="B8" s="379">
        <v>31</v>
      </c>
      <c r="C8" s="380" t="s">
        <v>31</v>
      </c>
    </row>
    <row r="9" spans="1:3" ht="12.75">
      <c r="A9" s="378" t="s">
        <v>15</v>
      </c>
      <c r="B9" s="379">
        <v>30</v>
      </c>
      <c r="C9" s="380" t="s">
        <v>32</v>
      </c>
    </row>
    <row r="10" spans="1:3" ht="12.75">
      <c r="A10" s="378" t="s">
        <v>16</v>
      </c>
      <c r="B10" s="379">
        <v>31</v>
      </c>
      <c r="C10" s="380" t="s">
        <v>33</v>
      </c>
    </row>
    <row r="11" spans="1:3" ht="12.75">
      <c r="A11" s="378" t="s">
        <v>17</v>
      </c>
      <c r="B11" s="379">
        <v>30</v>
      </c>
      <c r="C11" s="380" t="s">
        <v>34</v>
      </c>
    </row>
    <row r="12" spans="1:3" ht="12.75">
      <c r="A12" s="378" t="s">
        <v>18</v>
      </c>
      <c r="B12" s="379">
        <v>31</v>
      </c>
      <c r="C12" s="380" t="s">
        <v>35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ayfa7"/>
  <dimension ref="A1:A1"/>
  <sheetViews>
    <sheetView showGridLines="0" zoomScalePageLayoutView="0" workbookViewId="0" topLeftCell="A1">
      <selection activeCell="A1" sqref="A1"/>
    </sheetView>
  </sheetViews>
  <sheetFormatPr defaultColWidth="9.140625" defaultRowHeight="12.75"/>
  <cols>
    <col min="1" max="16384" width="9.140625" style="197" customWidth="1"/>
  </cols>
  <sheetData>
    <row r="1" ht="22.5" customHeight="1"/>
    <row r="2" ht="22.5" customHeight="1"/>
    <row r="4" ht="67.5" customHeight="1"/>
    <row r="43" ht="12.75" customHeight="1"/>
    <row r="57" ht="30.75" customHeight="1"/>
    <row r="83" ht="15" customHeight="1"/>
    <row r="84" ht="30.75" customHeight="1"/>
    <row r="103" ht="12.75" customHeight="1"/>
    <row r="139" ht="16.5" customHeight="1"/>
    <row r="161" ht="31.5" customHeight="1"/>
    <row r="203" ht="25.5" customHeight="1"/>
    <row r="215" ht="55.5" customHeight="1"/>
  </sheetData>
  <sheetProtection password="CC1A" sheet="1" objects="1" scenarios="1"/>
  <printOptions/>
  <pageMargins left="0.75" right="0.75" top="1" bottom="1" header="0.5" footer="0.5"/>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ayfa5"/>
  <dimension ref="A1:B12"/>
  <sheetViews>
    <sheetView zoomScalePageLayoutView="0" workbookViewId="0" topLeftCell="A1">
      <selection activeCell="A1" sqref="A1:A12"/>
    </sheetView>
  </sheetViews>
  <sheetFormatPr defaultColWidth="9.140625" defaultRowHeight="12.75"/>
  <cols>
    <col min="1" max="1" width="4.7109375" style="0" customWidth="1"/>
    <col min="2" max="2" width="13.28125" style="0" customWidth="1"/>
    <col min="3" max="3" width="4.28125" style="0" customWidth="1"/>
  </cols>
  <sheetData>
    <row r="1" spans="1:2" ht="12.75">
      <c r="A1" s="79" t="s">
        <v>25</v>
      </c>
      <c r="B1" s="78" t="s">
        <v>7</v>
      </c>
    </row>
    <row r="2" spans="1:2" ht="12.75">
      <c r="A2" s="79" t="s">
        <v>2</v>
      </c>
      <c r="B2" s="78" t="s">
        <v>8</v>
      </c>
    </row>
    <row r="3" spans="1:2" ht="12.75">
      <c r="A3" s="79" t="s">
        <v>26</v>
      </c>
      <c r="B3" s="78" t="s">
        <v>9</v>
      </c>
    </row>
    <row r="4" spans="1:2" ht="12.75">
      <c r="A4" s="79" t="s">
        <v>27</v>
      </c>
      <c r="B4" s="78" t="s">
        <v>10</v>
      </c>
    </row>
    <row r="5" spans="1:2" ht="12.75">
      <c r="A5" s="79" t="s">
        <v>28</v>
      </c>
      <c r="B5" s="78" t="s">
        <v>11</v>
      </c>
    </row>
    <row r="6" spans="1:2" ht="12.75">
      <c r="A6" s="79" t="s">
        <v>29</v>
      </c>
      <c r="B6" s="78" t="s">
        <v>12</v>
      </c>
    </row>
    <row r="7" spans="1:2" ht="12.75">
      <c r="A7" s="79" t="s">
        <v>30</v>
      </c>
      <c r="B7" s="78" t="s">
        <v>13</v>
      </c>
    </row>
    <row r="8" spans="1:2" ht="12.75">
      <c r="A8" s="79" t="s">
        <v>31</v>
      </c>
      <c r="B8" s="78" t="s">
        <v>14</v>
      </c>
    </row>
    <row r="9" spans="1:2" ht="12.75">
      <c r="A9" s="79" t="s">
        <v>32</v>
      </c>
      <c r="B9" s="78" t="s">
        <v>15</v>
      </c>
    </row>
    <row r="10" spans="1:2" ht="12.75">
      <c r="A10" s="79" t="s">
        <v>33</v>
      </c>
      <c r="B10" s="78" t="s">
        <v>16</v>
      </c>
    </row>
    <row r="11" spans="1:2" ht="12.75">
      <c r="A11" s="79" t="s">
        <v>34</v>
      </c>
      <c r="B11" s="78" t="s">
        <v>17</v>
      </c>
    </row>
    <row r="12" spans="1:2" ht="12.75">
      <c r="A12" s="79" t="s">
        <v>35</v>
      </c>
      <c r="B12" s="78" t="s">
        <v>18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ayfa15"/>
  <dimension ref="A1:X20"/>
  <sheetViews>
    <sheetView showGridLines="0" zoomScale="85" zoomScaleNormal="85" zoomScalePageLayoutView="0" workbookViewId="0" topLeftCell="A1">
      <selection activeCell="A3" sqref="A3"/>
    </sheetView>
  </sheetViews>
  <sheetFormatPr defaultColWidth="9.140625" defaultRowHeight="12.75"/>
  <cols>
    <col min="1" max="1" width="4.140625" style="172" customWidth="1"/>
    <col min="2" max="2" width="62.57421875" style="172" customWidth="1"/>
    <col min="3" max="3" width="6.8515625" style="172" customWidth="1"/>
    <col min="4" max="7" width="4.421875" style="172" customWidth="1"/>
    <col min="8" max="8" width="5.7109375" style="172" customWidth="1"/>
    <col min="9" max="11" width="4.421875" style="172" customWidth="1"/>
    <col min="12" max="12" width="7.421875" style="172" customWidth="1"/>
    <col min="13" max="24" width="4.421875" style="172" customWidth="1"/>
    <col min="25" max="16384" width="9.140625" style="172" customWidth="1"/>
  </cols>
  <sheetData>
    <row r="1" spans="1:24" s="156" customFormat="1" ht="15">
      <c r="A1" s="604" t="s">
        <v>120</v>
      </c>
      <c r="B1" s="605" t="s">
        <v>137</v>
      </c>
      <c r="C1" s="151" t="s">
        <v>4</v>
      </c>
      <c r="D1" s="152" t="s">
        <v>166</v>
      </c>
      <c r="E1" s="152"/>
      <c r="F1" s="152"/>
      <c r="G1" s="152"/>
      <c r="H1" s="606" t="s">
        <v>49</v>
      </c>
      <c r="I1" s="607"/>
      <c r="J1" s="607"/>
      <c r="K1" s="608"/>
      <c r="L1" s="153" t="s">
        <v>121</v>
      </c>
      <c r="M1" s="154" t="s">
        <v>167</v>
      </c>
      <c r="N1" s="154"/>
      <c r="O1" s="154"/>
      <c r="P1" s="154"/>
      <c r="Q1" s="153" t="s">
        <v>168</v>
      </c>
      <c r="R1" s="153"/>
      <c r="S1" s="153"/>
      <c r="T1" s="153"/>
      <c r="U1" s="155" t="s">
        <v>136</v>
      </c>
      <c r="V1" s="155"/>
      <c r="W1" s="155"/>
      <c r="X1" s="155"/>
    </row>
    <row r="2" spans="1:24" s="162" customFormat="1" ht="18.75" customHeight="1">
      <c r="A2" s="604"/>
      <c r="B2" s="605"/>
      <c r="C2" s="151" t="s">
        <v>5</v>
      </c>
      <c r="D2" s="157">
        <v>1</v>
      </c>
      <c r="E2" s="157">
        <v>2</v>
      </c>
      <c r="F2" s="157">
        <v>3</v>
      </c>
      <c r="G2" s="157">
        <v>4</v>
      </c>
      <c r="H2" s="158">
        <v>1</v>
      </c>
      <c r="I2" s="158">
        <v>2</v>
      </c>
      <c r="J2" s="158">
        <v>3</v>
      </c>
      <c r="K2" s="158">
        <v>4</v>
      </c>
      <c r="L2" s="159">
        <v>1</v>
      </c>
      <c r="M2" s="160">
        <v>1</v>
      </c>
      <c r="N2" s="160">
        <v>2</v>
      </c>
      <c r="O2" s="160">
        <v>3</v>
      </c>
      <c r="P2" s="160">
        <v>4</v>
      </c>
      <c r="Q2" s="159">
        <v>1</v>
      </c>
      <c r="R2" s="159">
        <v>2</v>
      </c>
      <c r="S2" s="159">
        <v>3</v>
      </c>
      <c r="T2" s="159">
        <v>4</v>
      </c>
      <c r="U2" s="161">
        <v>1</v>
      </c>
      <c r="V2" s="161">
        <v>2</v>
      </c>
      <c r="W2" s="161">
        <v>3</v>
      </c>
      <c r="X2" s="161">
        <v>4</v>
      </c>
    </row>
    <row r="3" spans="1:24" ht="15">
      <c r="A3" s="163">
        <v>1</v>
      </c>
      <c r="B3" s="181" t="s">
        <v>170</v>
      </c>
      <c r="C3" s="164">
        <v>290</v>
      </c>
      <c r="D3" s="416" t="s">
        <v>157</v>
      </c>
      <c r="E3" s="182" t="s">
        <v>25</v>
      </c>
      <c r="F3" s="182" t="s">
        <v>158</v>
      </c>
      <c r="G3" s="183" t="s">
        <v>159</v>
      </c>
      <c r="H3" s="184" t="s">
        <v>25</v>
      </c>
      <c r="I3" s="185">
        <v>3</v>
      </c>
      <c r="J3" s="185">
        <v>9</v>
      </c>
      <c r="K3" s="186" t="s">
        <v>158</v>
      </c>
      <c r="L3" s="417">
        <v>1</v>
      </c>
      <c r="M3" s="418">
        <v>3</v>
      </c>
      <c r="N3" s="419">
        <v>3</v>
      </c>
      <c r="O3" s="419">
        <v>5</v>
      </c>
      <c r="P3" s="418">
        <v>1</v>
      </c>
      <c r="Q3" s="420">
        <v>1</v>
      </c>
      <c r="R3" s="421">
        <v>5</v>
      </c>
      <c r="S3" s="421">
        <v>1</v>
      </c>
      <c r="T3" s="420">
        <v>1</v>
      </c>
      <c r="U3" s="422">
        <v>2</v>
      </c>
      <c r="V3" s="423">
        <v>0</v>
      </c>
      <c r="W3" s="423">
        <v>0</v>
      </c>
      <c r="X3" s="422">
        <v>0</v>
      </c>
    </row>
    <row r="4" spans="1:24" ht="15">
      <c r="A4" s="163">
        <v>2</v>
      </c>
      <c r="B4" s="331" t="s">
        <v>171</v>
      </c>
      <c r="C4" s="164">
        <v>290</v>
      </c>
      <c r="D4" s="424" t="s">
        <v>157</v>
      </c>
      <c r="E4" s="187" t="s">
        <v>25</v>
      </c>
      <c r="F4" s="187" t="s">
        <v>160</v>
      </c>
      <c r="G4" s="188" t="s">
        <v>159</v>
      </c>
      <c r="H4" s="189">
        <v>9</v>
      </c>
      <c r="I4" s="185">
        <v>1</v>
      </c>
      <c r="J4" s="185">
        <v>1</v>
      </c>
      <c r="K4" s="186" t="s">
        <v>158</v>
      </c>
      <c r="L4" s="417">
        <v>1</v>
      </c>
      <c r="M4" s="418">
        <v>3</v>
      </c>
      <c r="N4" s="419">
        <v>3</v>
      </c>
      <c r="O4" s="419">
        <v>5</v>
      </c>
      <c r="P4" s="418">
        <v>1</v>
      </c>
      <c r="Q4" s="420">
        <v>1</v>
      </c>
      <c r="R4" s="421">
        <v>5</v>
      </c>
      <c r="S4" s="421">
        <v>1</v>
      </c>
      <c r="T4" s="420">
        <v>1</v>
      </c>
      <c r="U4" s="422">
        <v>2</v>
      </c>
      <c r="V4" s="423">
        <v>0</v>
      </c>
      <c r="W4" s="423">
        <v>0</v>
      </c>
      <c r="X4" s="422">
        <v>0</v>
      </c>
    </row>
    <row r="5" spans="1:24" ht="15">
      <c r="A5" s="163">
        <v>3</v>
      </c>
      <c r="B5" s="181" t="s">
        <v>172</v>
      </c>
      <c r="C5" s="164">
        <v>290</v>
      </c>
      <c r="D5" s="424" t="s">
        <v>157</v>
      </c>
      <c r="E5" s="187" t="s">
        <v>25</v>
      </c>
      <c r="F5" s="187" t="s">
        <v>161</v>
      </c>
      <c r="G5" s="188" t="s">
        <v>159</v>
      </c>
      <c r="H5" s="189">
        <v>9</v>
      </c>
      <c r="I5" s="185">
        <v>2</v>
      </c>
      <c r="J5" s="185">
        <v>1</v>
      </c>
      <c r="K5" s="186" t="s">
        <v>158</v>
      </c>
      <c r="L5" s="417">
        <v>1</v>
      </c>
      <c r="M5" s="418">
        <v>3</v>
      </c>
      <c r="N5" s="419">
        <v>3</v>
      </c>
      <c r="O5" s="419">
        <v>5</v>
      </c>
      <c r="P5" s="418">
        <v>1</v>
      </c>
      <c r="Q5" s="420">
        <v>1</v>
      </c>
      <c r="R5" s="421">
        <v>5</v>
      </c>
      <c r="S5" s="421">
        <v>1</v>
      </c>
      <c r="T5" s="420">
        <v>1</v>
      </c>
      <c r="U5" s="422">
        <v>2</v>
      </c>
      <c r="V5" s="423">
        <v>0</v>
      </c>
      <c r="W5" s="423">
        <v>0</v>
      </c>
      <c r="X5" s="422">
        <v>0</v>
      </c>
    </row>
    <row r="6" spans="1:24" ht="15">
      <c r="A6" s="163">
        <v>4</v>
      </c>
      <c r="B6" s="331" t="s">
        <v>173</v>
      </c>
      <c r="C6" s="164">
        <v>290</v>
      </c>
      <c r="D6" s="424" t="s">
        <v>157</v>
      </c>
      <c r="E6" s="187" t="s">
        <v>25</v>
      </c>
      <c r="F6" s="187" t="s">
        <v>162</v>
      </c>
      <c r="G6" s="188" t="s">
        <v>159</v>
      </c>
      <c r="H6" s="189">
        <v>9</v>
      </c>
      <c r="I6" s="185">
        <v>2</v>
      </c>
      <c r="J6" s="185">
        <v>2</v>
      </c>
      <c r="K6" s="186" t="s">
        <v>158</v>
      </c>
      <c r="L6" s="417">
        <v>1</v>
      </c>
      <c r="M6" s="418">
        <v>3</v>
      </c>
      <c r="N6" s="419">
        <v>3</v>
      </c>
      <c r="O6" s="419">
        <v>5</v>
      </c>
      <c r="P6" s="418">
        <v>1</v>
      </c>
      <c r="Q6" s="420">
        <v>1</v>
      </c>
      <c r="R6" s="421">
        <v>5</v>
      </c>
      <c r="S6" s="421">
        <v>1</v>
      </c>
      <c r="T6" s="420">
        <v>1</v>
      </c>
      <c r="U6" s="422">
        <v>2</v>
      </c>
      <c r="V6" s="423">
        <v>0</v>
      </c>
      <c r="W6" s="423">
        <v>0</v>
      </c>
      <c r="X6" s="422">
        <v>0</v>
      </c>
    </row>
    <row r="7" spans="1:24" ht="15">
      <c r="A7" s="163">
        <v>5</v>
      </c>
      <c r="B7" s="181" t="s">
        <v>174</v>
      </c>
      <c r="C7" s="164">
        <v>290</v>
      </c>
      <c r="D7" s="425" t="s">
        <v>157</v>
      </c>
      <c r="E7" s="190" t="s">
        <v>25</v>
      </c>
      <c r="F7" s="190" t="s">
        <v>163</v>
      </c>
      <c r="G7" s="191" t="s">
        <v>159</v>
      </c>
      <c r="H7" s="189">
        <v>9</v>
      </c>
      <c r="I7" s="185">
        <v>2</v>
      </c>
      <c r="J7" s="185">
        <v>2</v>
      </c>
      <c r="K7" s="186" t="s">
        <v>158</v>
      </c>
      <c r="L7" s="417">
        <v>1</v>
      </c>
      <c r="M7" s="418">
        <v>3</v>
      </c>
      <c r="N7" s="419">
        <v>3</v>
      </c>
      <c r="O7" s="419">
        <v>5</v>
      </c>
      <c r="P7" s="418">
        <v>1</v>
      </c>
      <c r="Q7" s="420">
        <v>1</v>
      </c>
      <c r="R7" s="421">
        <v>5</v>
      </c>
      <c r="S7" s="421">
        <v>1</v>
      </c>
      <c r="T7" s="420">
        <v>1</v>
      </c>
      <c r="U7" s="422">
        <v>2</v>
      </c>
      <c r="V7" s="423">
        <v>0</v>
      </c>
      <c r="W7" s="423">
        <v>0</v>
      </c>
      <c r="X7" s="422">
        <v>0</v>
      </c>
    </row>
    <row r="8" spans="1:24" ht="15">
      <c r="A8" s="163">
        <v>6</v>
      </c>
      <c r="B8" s="331" t="s">
        <v>175</v>
      </c>
      <c r="C8" s="164">
        <v>290</v>
      </c>
      <c r="D8" s="425" t="s">
        <v>157</v>
      </c>
      <c r="E8" s="190" t="s">
        <v>25</v>
      </c>
      <c r="F8" s="190" t="s">
        <v>164</v>
      </c>
      <c r="G8" s="191" t="s">
        <v>159</v>
      </c>
      <c r="H8" s="189">
        <v>9</v>
      </c>
      <c r="I8" s="185">
        <v>5</v>
      </c>
      <c r="J8" s="185">
        <v>0</v>
      </c>
      <c r="K8" s="186" t="s">
        <v>158</v>
      </c>
      <c r="L8" s="417">
        <v>1</v>
      </c>
      <c r="M8" s="418">
        <v>3</v>
      </c>
      <c r="N8" s="419">
        <v>3</v>
      </c>
      <c r="O8" s="419">
        <v>5</v>
      </c>
      <c r="P8" s="418">
        <v>1</v>
      </c>
      <c r="Q8" s="420">
        <v>1</v>
      </c>
      <c r="R8" s="421">
        <v>5</v>
      </c>
      <c r="S8" s="421">
        <v>1</v>
      </c>
      <c r="T8" s="420">
        <v>1</v>
      </c>
      <c r="U8" s="422">
        <v>2</v>
      </c>
      <c r="V8" s="423">
        <v>0</v>
      </c>
      <c r="W8" s="423">
        <v>0</v>
      </c>
      <c r="X8" s="422">
        <v>0</v>
      </c>
    </row>
    <row r="9" spans="1:24" ht="15.75" thickBot="1">
      <c r="A9" s="163">
        <v>7</v>
      </c>
      <c r="B9" s="181" t="s">
        <v>176</v>
      </c>
      <c r="C9" s="164">
        <v>290</v>
      </c>
      <c r="D9" s="426" t="s">
        <v>157</v>
      </c>
      <c r="E9" s="192" t="s">
        <v>25</v>
      </c>
      <c r="F9" s="192" t="s">
        <v>165</v>
      </c>
      <c r="G9" s="193" t="s">
        <v>159</v>
      </c>
      <c r="H9" s="194">
        <v>9</v>
      </c>
      <c r="I9" s="195">
        <v>9</v>
      </c>
      <c r="J9" s="195">
        <v>9</v>
      </c>
      <c r="K9" s="196" t="s">
        <v>158</v>
      </c>
      <c r="L9" s="417">
        <v>1</v>
      </c>
      <c r="M9" s="418">
        <v>3</v>
      </c>
      <c r="N9" s="419">
        <v>3</v>
      </c>
      <c r="O9" s="419">
        <v>5</v>
      </c>
      <c r="P9" s="418">
        <v>1</v>
      </c>
      <c r="Q9" s="420">
        <v>1</v>
      </c>
      <c r="R9" s="421">
        <v>5</v>
      </c>
      <c r="S9" s="421">
        <v>1</v>
      </c>
      <c r="T9" s="420">
        <v>1</v>
      </c>
      <c r="U9" s="422">
        <v>2</v>
      </c>
      <c r="V9" s="423">
        <v>0</v>
      </c>
      <c r="W9" s="423">
        <v>0</v>
      </c>
      <c r="X9" s="422">
        <v>0</v>
      </c>
    </row>
    <row r="10" spans="1:24" ht="19.5" customHeight="1">
      <c r="A10" s="163"/>
      <c r="B10" s="173"/>
      <c r="C10" s="164"/>
      <c r="D10" s="174"/>
      <c r="E10" s="174"/>
      <c r="F10" s="174"/>
      <c r="G10" s="174"/>
      <c r="H10" s="175"/>
      <c r="I10" s="176"/>
      <c r="J10" s="176"/>
      <c r="K10" s="175"/>
      <c r="L10" s="165"/>
      <c r="M10" s="166"/>
      <c r="N10" s="167"/>
      <c r="O10" s="167"/>
      <c r="P10" s="166"/>
      <c r="Q10" s="168"/>
      <c r="R10" s="169"/>
      <c r="S10" s="169"/>
      <c r="T10" s="168"/>
      <c r="U10" s="170"/>
      <c r="V10" s="171"/>
      <c r="W10" s="171"/>
      <c r="X10" s="170"/>
    </row>
    <row r="11" ht="19.5" customHeight="1"/>
    <row r="12" ht="19.5" customHeight="1">
      <c r="C12" s="594" t="s">
        <v>331</v>
      </c>
    </row>
    <row r="13" ht="15">
      <c r="C13" s="594">
        <v>285</v>
      </c>
    </row>
    <row r="20" ht="15">
      <c r="C20" s="177"/>
    </row>
  </sheetData>
  <sheetProtection/>
  <mergeCells count="3">
    <mergeCell ref="A1:A2"/>
    <mergeCell ref="B1:B2"/>
    <mergeCell ref="H1:K1"/>
  </mergeCells>
  <printOptions horizontalCentered="1" verticalCentered="1"/>
  <pageMargins left="0.35433070866141736" right="0.1968503937007874" top="0.5905511811023623" bottom="0.5905511811023623" header="0" footer="0"/>
  <pageSetup blackAndWhite="1" horizontalDpi="200" verticalDpi="200" orientation="portrait" paperSize="9" scale="75" r:id="rId3"/>
  <drawing r:id="rId2"/>
  <legacyDrawing r:id="rId1"/>
</worksheet>
</file>

<file path=xl/worksheets/sheet7.xml><?xml version="1.0" encoding="utf-8"?>
<worksheet xmlns="http://schemas.openxmlformats.org/spreadsheetml/2006/main" xmlns:r="http://schemas.openxmlformats.org/officeDocument/2006/relationships">
  <sheetPr codeName="Sayfa13">
    <tabColor indexed="10"/>
  </sheetPr>
  <dimension ref="A1:S134"/>
  <sheetViews>
    <sheetView showGridLines="0" tabSelected="1" zoomScale="86" zoomScaleNormal="86" zoomScalePageLayoutView="0" workbookViewId="0" topLeftCell="A1">
      <selection activeCell="V25" sqref="V25"/>
    </sheetView>
  </sheetViews>
  <sheetFormatPr defaultColWidth="9.140625" defaultRowHeight="12.75"/>
  <cols>
    <col min="1" max="10" width="9.140625" style="72" customWidth="1"/>
    <col min="11" max="11" width="7.421875" style="72" customWidth="1"/>
    <col min="12" max="12" width="2.00390625" style="72" customWidth="1"/>
    <col min="13" max="13" width="11.28125" style="72" customWidth="1"/>
    <col min="14" max="14" width="9.140625" style="72" customWidth="1"/>
    <col min="15" max="15" width="10.7109375" style="72" customWidth="1"/>
    <col min="16" max="16" width="12.8515625" style="72" customWidth="1"/>
    <col min="17" max="17" width="9.140625" style="72" customWidth="1"/>
    <col min="18" max="18" width="10.8515625" style="72" customWidth="1"/>
    <col min="19" max="16384" width="9.140625" style="72" customWidth="1"/>
  </cols>
  <sheetData>
    <row r="1" spans="1:19" ht="7.5" customHeight="1">
      <c r="A1" s="127"/>
      <c r="B1" s="127"/>
      <c r="C1" s="127"/>
      <c r="D1" s="127"/>
      <c r="E1" s="127"/>
      <c r="F1" s="127"/>
      <c r="G1" s="127"/>
      <c r="H1" s="127"/>
      <c r="I1" s="127"/>
      <c r="J1" s="127"/>
      <c r="K1" s="127"/>
      <c r="L1" s="127"/>
      <c r="M1" s="127"/>
      <c r="N1" s="127"/>
      <c r="O1" s="127"/>
      <c r="P1" s="127"/>
      <c r="Q1" s="127"/>
      <c r="R1" s="127"/>
      <c r="S1" s="127"/>
    </row>
    <row r="2" spans="1:19" ht="13.5" thickBot="1">
      <c r="A2" s="127"/>
      <c r="B2" s="127"/>
      <c r="C2" s="127"/>
      <c r="D2" s="127"/>
      <c r="E2" s="127"/>
      <c r="F2" s="127"/>
      <c r="G2" s="127"/>
      <c r="H2" s="127"/>
      <c r="I2" s="127"/>
      <c r="J2" s="127"/>
      <c r="K2" s="127"/>
      <c r="L2" s="127"/>
      <c r="M2" s="611" t="s">
        <v>204</v>
      </c>
      <c r="N2" s="612"/>
      <c r="O2" s="612"/>
      <c r="P2" s="612"/>
      <c r="Q2" s="612"/>
      <c r="R2" s="613"/>
      <c r="S2" s="127"/>
    </row>
    <row r="3" spans="1:19" ht="13.5" thickBot="1">
      <c r="A3" s="127"/>
      <c r="B3" s="127"/>
      <c r="C3" s="127"/>
      <c r="D3" s="127"/>
      <c r="E3" s="127"/>
      <c r="F3" s="127"/>
      <c r="G3" s="127"/>
      <c r="H3" s="127"/>
      <c r="I3" s="127"/>
      <c r="J3" s="127"/>
      <c r="K3" s="127"/>
      <c r="L3" s="127"/>
      <c r="M3" s="270" t="s">
        <v>205</v>
      </c>
      <c r="N3" s="255" t="s">
        <v>178</v>
      </c>
      <c r="O3" s="256" t="s">
        <v>206</v>
      </c>
      <c r="P3" s="257"/>
      <c r="Q3" s="257"/>
      <c r="R3" s="258"/>
      <c r="S3" s="127"/>
    </row>
    <row r="4" spans="1:19" ht="12.75">
      <c r="A4" s="127"/>
      <c r="B4" s="127"/>
      <c r="C4" s="127"/>
      <c r="D4" s="127"/>
      <c r="E4" s="127"/>
      <c r="F4" s="127"/>
      <c r="G4" s="127"/>
      <c r="H4" s="127"/>
      <c r="I4" s="127"/>
      <c r="J4" s="127"/>
      <c r="K4" s="127"/>
      <c r="L4" s="127"/>
      <c r="M4" s="259"/>
      <c r="N4" s="257"/>
      <c r="O4" s="256" t="s">
        <v>207</v>
      </c>
      <c r="P4" s="257"/>
      <c r="Q4" s="257"/>
      <c r="R4" s="258"/>
      <c r="S4" s="127"/>
    </row>
    <row r="5" spans="1:19" ht="13.5" thickBot="1">
      <c r="A5" s="127"/>
      <c r="B5" s="127"/>
      <c r="C5" s="127"/>
      <c r="D5" s="127"/>
      <c r="E5" s="127"/>
      <c r="F5" s="127"/>
      <c r="G5" s="127"/>
      <c r="H5" s="127"/>
      <c r="I5" s="127"/>
      <c r="J5" s="127"/>
      <c r="K5" s="127"/>
      <c r="L5" s="127"/>
      <c r="M5" s="260" t="s">
        <v>179</v>
      </c>
      <c r="N5" s="257"/>
      <c r="O5" s="257"/>
      <c r="P5" s="257"/>
      <c r="Q5" s="257"/>
      <c r="R5" s="258"/>
      <c r="S5" s="127"/>
    </row>
    <row r="6" spans="1:19" ht="13.5" thickBot="1">
      <c r="A6" s="127"/>
      <c r="B6" s="127"/>
      <c r="C6" s="127"/>
      <c r="D6" s="127"/>
      <c r="E6" s="127"/>
      <c r="F6" s="127"/>
      <c r="G6" s="127"/>
      <c r="H6" s="127"/>
      <c r="I6" s="127"/>
      <c r="J6" s="127"/>
      <c r="K6" s="127"/>
      <c r="L6" s="127"/>
      <c r="M6" s="609" t="s">
        <v>180</v>
      </c>
      <c r="N6" s="610"/>
      <c r="O6" s="271" t="s">
        <v>181</v>
      </c>
      <c r="P6" s="257"/>
      <c r="Q6" s="257"/>
      <c r="R6" s="258"/>
      <c r="S6" s="127"/>
    </row>
    <row r="7" spans="1:19" ht="12.75">
      <c r="A7" s="127"/>
      <c r="B7" s="127"/>
      <c r="C7" s="127"/>
      <c r="D7" s="127"/>
      <c r="E7" s="127"/>
      <c r="F7" s="127"/>
      <c r="G7" s="127"/>
      <c r="H7" s="127"/>
      <c r="I7" s="127"/>
      <c r="J7" s="127"/>
      <c r="K7" s="127"/>
      <c r="L7" s="127"/>
      <c r="M7" s="261" t="s">
        <v>208</v>
      </c>
      <c r="N7" s="257"/>
      <c r="O7" s="257"/>
      <c r="P7" s="257"/>
      <c r="Q7" s="257"/>
      <c r="R7" s="258"/>
      <c r="S7" s="127"/>
    </row>
    <row r="8" spans="1:19" ht="12.75">
      <c r="A8" s="127"/>
      <c r="B8" s="127"/>
      <c r="C8" s="127"/>
      <c r="D8" s="127"/>
      <c r="E8" s="127"/>
      <c r="F8" s="127"/>
      <c r="G8" s="127"/>
      <c r="H8" s="127"/>
      <c r="I8" s="127"/>
      <c r="J8" s="127"/>
      <c r="K8" s="127"/>
      <c r="L8" s="127"/>
      <c r="M8" s="262" t="s">
        <v>182</v>
      </c>
      <c r="N8" s="257"/>
      <c r="O8" s="257" t="s">
        <v>183</v>
      </c>
      <c r="P8" s="257"/>
      <c r="Q8" s="257"/>
      <c r="R8" s="258"/>
      <c r="S8" s="127"/>
    </row>
    <row r="9" spans="1:19" ht="12.75">
      <c r="A9" s="127"/>
      <c r="B9" s="127"/>
      <c r="C9" s="127"/>
      <c r="D9" s="127"/>
      <c r="E9" s="127"/>
      <c r="F9" s="127"/>
      <c r="G9" s="127"/>
      <c r="H9" s="127"/>
      <c r="I9" s="127"/>
      <c r="J9" s="127"/>
      <c r="K9" s="127"/>
      <c r="L9" s="127"/>
      <c r="M9" s="259" t="s">
        <v>184</v>
      </c>
      <c r="N9" s="257"/>
      <c r="O9" s="263" t="s">
        <v>185</v>
      </c>
      <c r="P9" s="256"/>
      <c r="Q9" s="257"/>
      <c r="R9" s="258"/>
      <c r="S9" s="127"/>
    </row>
    <row r="10" spans="1:19" ht="12.75">
      <c r="A10" s="127"/>
      <c r="B10" s="127"/>
      <c r="C10" s="127"/>
      <c r="D10" s="127"/>
      <c r="E10" s="127"/>
      <c r="F10" s="127"/>
      <c r="G10" s="127"/>
      <c r="H10" s="127"/>
      <c r="I10" s="127"/>
      <c r="J10" s="127"/>
      <c r="K10" s="127"/>
      <c r="L10" s="127"/>
      <c r="M10" s="259" t="s">
        <v>186</v>
      </c>
      <c r="N10" s="257"/>
      <c r="O10" s="263" t="s">
        <v>209</v>
      </c>
      <c r="P10" s="256" t="s">
        <v>210</v>
      </c>
      <c r="Q10" s="257"/>
      <c r="R10" s="258"/>
      <c r="S10" s="127"/>
    </row>
    <row r="11" spans="1:19" ht="12.75">
      <c r="A11" s="127"/>
      <c r="B11" s="127"/>
      <c r="C11" s="127"/>
      <c r="D11" s="127"/>
      <c r="E11" s="127"/>
      <c r="F11" s="127"/>
      <c r="G11" s="127"/>
      <c r="H11" s="127"/>
      <c r="I11" s="127"/>
      <c r="J11" s="127"/>
      <c r="K11" s="127"/>
      <c r="L11" s="127"/>
      <c r="M11" s="259" t="s">
        <v>121</v>
      </c>
      <c r="N11" s="257"/>
      <c r="O11" s="264">
        <v>1</v>
      </c>
      <c r="P11" s="257"/>
      <c r="Q11" s="257"/>
      <c r="R11" s="258"/>
      <c r="S11" s="127"/>
    </row>
    <row r="12" spans="1:19" ht="13.5" thickBot="1">
      <c r="A12" s="127"/>
      <c r="B12" s="127"/>
      <c r="C12" s="127"/>
      <c r="D12" s="127"/>
      <c r="E12" s="127"/>
      <c r="F12" s="127"/>
      <c r="G12" s="127"/>
      <c r="H12" s="127"/>
      <c r="I12" s="127"/>
      <c r="J12" s="127"/>
      <c r="K12" s="127"/>
      <c r="L12" s="127"/>
      <c r="M12" s="259" t="s">
        <v>187</v>
      </c>
      <c r="N12" s="257"/>
      <c r="O12" s="558" t="s">
        <v>317</v>
      </c>
      <c r="P12" s="263"/>
      <c r="Q12" s="257"/>
      <c r="R12" s="258"/>
      <c r="S12" s="127"/>
    </row>
    <row r="13" spans="1:19" ht="13.5" thickBot="1">
      <c r="A13" s="127"/>
      <c r="B13" s="127"/>
      <c r="C13" s="127"/>
      <c r="D13" s="127"/>
      <c r="E13" s="127"/>
      <c r="F13" s="127"/>
      <c r="G13" s="127"/>
      <c r="H13" s="127"/>
      <c r="I13" s="127"/>
      <c r="J13" s="127"/>
      <c r="K13" s="127"/>
      <c r="L13" s="127"/>
      <c r="M13" s="259" t="s">
        <v>188</v>
      </c>
      <c r="N13" s="257"/>
      <c r="O13" s="269"/>
      <c r="P13" s="263" t="s">
        <v>211</v>
      </c>
      <c r="Q13" s="257"/>
      <c r="R13" s="258"/>
      <c r="S13" s="127"/>
    </row>
    <row r="14" spans="1:19" ht="12.75">
      <c r="A14" s="127"/>
      <c r="B14" s="127"/>
      <c r="C14" s="127"/>
      <c r="D14" s="127"/>
      <c r="E14" s="127"/>
      <c r="F14" s="127"/>
      <c r="G14" s="127"/>
      <c r="H14" s="127"/>
      <c r="I14" s="127"/>
      <c r="J14" s="127"/>
      <c r="K14" s="127"/>
      <c r="L14" s="127"/>
      <c r="M14" s="259" t="s">
        <v>189</v>
      </c>
      <c r="N14" s="257"/>
      <c r="O14" s="558" t="s">
        <v>318</v>
      </c>
      <c r="P14" s="257"/>
      <c r="Q14" s="257"/>
      <c r="R14" s="258"/>
      <c r="S14" s="127"/>
    </row>
    <row r="15" spans="1:19" ht="13.5" thickBot="1">
      <c r="A15" s="127"/>
      <c r="B15" s="127"/>
      <c r="C15" s="127"/>
      <c r="D15" s="127"/>
      <c r="E15" s="127"/>
      <c r="F15" s="127"/>
      <c r="G15" s="127"/>
      <c r="H15" s="127"/>
      <c r="I15" s="127"/>
      <c r="J15" s="127"/>
      <c r="K15" s="127"/>
      <c r="L15" s="127"/>
      <c r="M15" s="260" t="s">
        <v>150</v>
      </c>
      <c r="N15" s="257"/>
      <c r="O15" s="257"/>
      <c r="P15" s="257"/>
      <c r="Q15" s="257"/>
      <c r="R15" s="258"/>
      <c r="S15" s="127"/>
    </row>
    <row r="16" spans="1:19" ht="24" thickBot="1">
      <c r="A16" s="127"/>
      <c r="B16" s="127"/>
      <c r="C16" s="335" t="s">
        <v>262</v>
      </c>
      <c r="D16" s="127"/>
      <c r="E16" s="127"/>
      <c r="F16" s="127"/>
      <c r="G16" s="127"/>
      <c r="H16" s="127"/>
      <c r="J16" s="127"/>
      <c r="K16" s="127"/>
      <c r="L16" s="127"/>
      <c r="M16" s="609" t="s">
        <v>190</v>
      </c>
      <c r="N16" s="610"/>
      <c r="O16" s="271" t="s">
        <v>191</v>
      </c>
      <c r="P16" s="271" t="s">
        <v>192</v>
      </c>
      <c r="Q16" s="257"/>
      <c r="R16" s="258"/>
      <c r="S16" s="127"/>
    </row>
    <row r="17" spans="1:19" ht="12.75">
      <c r="A17" s="127"/>
      <c r="B17" s="254"/>
      <c r="C17" s="127"/>
      <c r="D17" s="127"/>
      <c r="E17" s="127"/>
      <c r="F17" s="127"/>
      <c r="G17" s="127"/>
      <c r="H17" s="127"/>
      <c r="I17" s="127"/>
      <c r="J17" s="127"/>
      <c r="K17" s="127"/>
      <c r="L17" s="127"/>
      <c r="M17" s="262" t="s">
        <v>182</v>
      </c>
      <c r="N17" s="257"/>
      <c r="O17" s="257"/>
      <c r="P17" s="257"/>
      <c r="Q17" s="257"/>
      <c r="R17" s="258"/>
      <c r="S17" s="127"/>
    </row>
    <row r="18" spans="1:19" ht="12.75">
      <c r="A18" s="127"/>
      <c r="B18" s="127"/>
      <c r="C18" s="127"/>
      <c r="D18" s="127"/>
      <c r="E18" s="127"/>
      <c r="F18" s="127"/>
      <c r="G18" s="127"/>
      <c r="H18" s="127"/>
      <c r="I18" s="127"/>
      <c r="J18" s="127"/>
      <c r="K18" s="127"/>
      <c r="L18" s="127"/>
      <c r="M18" s="259" t="s">
        <v>193</v>
      </c>
      <c r="N18" s="257"/>
      <c r="O18" s="257" t="s">
        <v>194</v>
      </c>
      <c r="P18" s="257"/>
      <c r="Q18" s="257"/>
      <c r="R18" s="258"/>
      <c r="S18" s="127"/>
    </row>
    <row r="19" spans="1:19" ht="13.5" thickBot="1">
      <c r="A19" s="127"/>
      <c r="B19" s="127"/>
      <c r="C19" s="127"/>
      <c r="D19" s="127"/>
      <c r="E19" s="127"/>
      <c r="F19" s="127"/>
      <c r="G19" s="127"/>
      <c r="H19" s="127"/>
      <c r="I19" s="127"/>
      <c r="J19" s="127"/>
      <c r="K19" s="127"/>
      <c r="L19" s="127"/>
      <c r="M19" s="259" t="s">
        <v>189</v>
      </c>
      <c r="N19" s="257"/>
      <c r="O19" s="257" t="s">
        <v>195</v>
      </c>
      <c r="P19" s="257"/>
      <c r="Q19" s="257"/>
      <c r="R19" s="258"/>
      <c r="S19" s="127"/>
    </row>
    <row r="20" spans="1:19" ht="13.5" thickBot="1">
      <c r="A20" s="127"/>
      <c r="B20" s="127"/>
      <c r="C20" s="127"/>
      <c r="D20" s="127"/>
      <c r="E20" s="127"/>
      <c r="F20" s="127"/>
      <c r="G20" s="127"/>
      <c r="H20" s="127"/>
      <c r="I20" s="127"/>
      <c r="J20" s="127"/>
      <c r="K20" s="127"/>
      <c r="L20" s="127"/>
      <c r="M20" s="259" t="s">
        <v>196</v>
      </c>
      <c r="N20" s="257"/>
      <c r="O20" s="269"/>
      <c r="P20" s="263" t="s">
        <v>211</v>
      </c>
      <c r="Q20" s="257"/>
      <c r="R20" s="258"/>
      <c r="S20" s="127"/>
    </row>
    <row r="21" spans="1:19" ht="13.5" thickBot="1">
      <c r="A21" s="127"/>
      <c r="B21" s="127"/>
      <c r="C21" s="127"/>
      <c r="D21" s="127"/>
      <c r="E21" s="127"/>
      <c r="F21" s="127"/>
      <c r="G21" s="127"/>
      <c r="H21" s="127"/>
      <c r="I21" s="127"/>
      <c r="J21" s="127"/>
      <c r="K21" s="127"/>
      <c r="L21" s="127"/>
      <c r="M21" s="260" t="s">
        <v>151</v>
      </c>
      <c r="N21" s="257"/>
      <c r="O21" s="257"/>
      <c r="P21" s="257"/>
      <c r="Q21" s="257"/>
      <c r="R21" s="258"/>
      <c r="S21" s="127"/>
    </row>
    <row r="22" spans="1:19" ht="13.5" thickBot="1">
      <c r="A22" s="127"/>
      <c r="B22" s="127"/>
      <c r="C22" s="127"/>
      <c r="D22" s="127"/>
      <c r="E22" s="127"/>
      <c r="F22" s="127"/>
      <c r="G22" s="127"/>
      <c r="H22" s="127"/>
      <c r="I22" s="127"/>
      <c r="J22" s="127"/>
      <c r="K22" s="127"/>
      <c r="L22" s="127"/>
      <c r="M22" s="609" t="s">
        <v>197</v>
      </c>
      <c r="N22" s="610"/>
      <c r="O22" s="271" t="s">
        <v>191</v>
      </c>
      <c r="P22" s="271" t="s">
        <v>198</v>
      </c>
      <c r="Q22" s="257"/>
      <c r="R22" s="258"/>
      <c r="S22" s="127"/>
    </row>
    <row r="23" spans="1:19" ht="12.75">
      <c r="A23" s="127"/>
      <c r="B23" s="127"/>
      <c r="C23" s="254"/>
      <c r="D23" s="127"/>
      <c r="E23" s="127"/>
      <c r="F23" s="127"/>
      <c r="G23" s="127"/>
      <c r="H23" s="127"/>
      <c r="I23" s="127"/>
      <c r="J23" s="127"/>
      <c r="K23" s="127"/>
      <c r="L23" s="127"/>
      <c r="M23" s="262" t="s">
        <v>182</v>
      </c>
      <c r="N23" s="257"/>
      <c r="O23" s="257"/>
      <c r="P23" s="257"/>
      <c r="Q23" s="257"/>
      <c r="R23" s="258"/>
      <c r="S23" s="127"/>
    </row>
    <row r="24" spans="1:19" ht="13.5" thickBot="1">
      <c r="A24" s="127"/>
      <c r="B24" s="127"/>
      <c r="C24" s="127"/>
      <c r="D24" s="127"/>
      <c r="E24" s="127"/>
      <c r="F24" s="127"/>
      <c r="G24" s="127"/>
      <c r="H24" s="127"/>
      <c r="I24" s="127"/>
      <c r="J24" s="127"/>
      <c r="K24" s="127"/>
      <c r="L24" s="127"/>
      <c r="M24" s="259" t="s">
        <v>199</v>
      </c>
      <c r="N24" s="257"/>
      <c r="O24" s="257" t="s">
        <v>200</v>
      </c>
      <c r="P24" s="257"/>
      <c r="Q24" s="257"/>
      <c r="R24" s="258"/>
      <c r="S24" s="127"/>
    </row>
    <row r="25" spans="1:19" ht="13.5" thickBot="1">
      <c r="A25" s="127"/>
      <c r="B25" s="127"/>
      <c r="C25" s="127"/>
      <c r="D25" s="127"/>
      <c r="E25" s="127"/>
      <c r="F25" s="127"/>
      <c r="G25" s="127"/>
      <c r="H25" s="127"/>
      <c r="I25" s="127"/>
      <c r="J25" s="127"/>
      <c r="K25" s="127"/>
      <c r="L25" s="127"/>
      <c r="M25" s="259" t="s">
        <v>201</v>
      </c>
      <c r="N25" s="257"/>
      <c r="O25" s="269"/>
      <c r="P25" s="263" t="s">
        <v>211</v>
      </c>
      <c r="Q25" s="257"/>
      <c r="R25" s="258"/>
      <c r="S25" s="127"/>
    </row>
    <row r="26" spans="1:19" ht="12.75">
      <c r="A26" s="127"/>
      <c r="B26" s="127"/>
      <c r="C26" s="127"/>
      <c r="D26" s="127"/>
      <c r="E26" s="127"/>
      <c r="F26" s="127"/>
      <c r="G26" s="127"/>
      <c r="H26" s="127"/>
      <c r="I26" s="127"/>
      <c r="J26" s="127"/>
      <c r="K26" s="127"/>
      <c r="L26" s="127"/>
      <c r="M26" s="259" t="s">
        <v>202</v>
      </c>
      <c r="N26" s="257"/>
      <c r="O26" s="257"/>
      <c r="P26" s="257"/>
      <c r="Q26" s="257"/>
      <c r="R26" s="258"/>
      <c r="S26" s="127"/>
    </row>
    <row r="27" spans="1:19" ht="12.75">
      <c r="A27" s="127"/>
      <c r="B27" s="127"/>
      <c r="C27" s="127"/>
      <c r="D27" s="127"/>
      <c r="E27" s="127"/>
      <c r="F27" s="127"/>
      <c r="G27" s="127"/>
      <c r="H27" s="127"/>
      <c r="I27" s="127"/>
      <c r="J27" s="127"/>
      <c r="K27" s="127"/>
      <c r="L27" s="127"/>
      <c r="M27" s="265"/>
      <c r="N27" s="266"/>
      <c r="O27" s="267" t="s">
        <v>203</v>
      </c>
      <c r="P27" s="266"/>
      <c r="Q27" s="266"/>
      <c r="R27" s="268"/>
      <c r="S27" s="127"/>
    </row>
    <row r="28" spans="1:19" ht="12.75">
      <c r="A28" s="127"/>
      <c r="B28" s="128"/>
      <c r="C28" s="127"/>
      <c r="D28" s="127"/>
      <c r="E28" s="127"/>
      <c r="F28" s="129" t="s">
        <v>105</v>
      </c>
      <c r="G28" s="127"/>
      <c r="H28" s="127"/>
      <c r="I28" s="127"/>
      <c r="J28" s="128" t="s">
        <v>141</v>
      </c>
      <c r="K28" s="579" t="s">
        <v>368</v>
      </c>
      <c r="L28" s="127"/>
      <c r="M28"/>
      <c r="N28"/>
      <c r="O28"/>
      <c r="P28"/>
      <c r="Q28"/>
      <c r="R28"/>
      <c r="S28" s="127"/>
    </row>
    <row r="29" spans="1:19" ht="12.75">
      <c r="A29" s="127"/>
      <c r="B29" s="127"/>
      <c r="C29" s="127"/>
      <c r="D29" s="127"/>
      <c r="E29" s="127"/>
      <c r="F29" s="127"/>
      <c r="G29" s="127"/>
      <c r="H29" s="127"/>
      <c r="I29" s="127"/>
      <c r="J29" s="127"/>
      <c r="K29" s="127"/>
      <c r="L29" s="127"/>
      <c r="M29"/>
      <c r="N29"/>
      <c r="O29"/>
      <c r="P29"/>
      <c r="Q29"/>
      <c r="R29"/>
      <c r="S29" s="127"/>
    </row>
    <row r="30" spans="1:19" ht="12.75">
      <c r="A30" s="127"/>
      <c r="B30" s="130" t="s">
        <v>261</v>
      </c>
      <c r="C30" s="127"/>
      <c r="D30" s="127"/>
      <c r="E30" s="127"/>
      <c r="F30" s="127"/>
      <c r="G30" s="127"/>
      <c r="H30" s="127"/>
      <c r="I30" s="128"/>
      <c r="J30" s="127"/>
      <c r="K30" s="127"/>
      <c r="L30" s="127"/>
      <c r="M30"/>
      <c r="N30"/>
      <c r="O30"/>
      <c r="P30"/>
      <c r="Q30"/>
      <c r="R30"/>
      <c r="S30" s="127"/>
    </row>
    <row r="31" spans="1:19" ht="12.75">
      <c r="A31" s="127"/>
      <c r="B31" s="127"/>
      <c r="C31" s="127"/>
      <c r="D31" s="127"/>
      <c r="E31" s="127"/>
      <c r="F31" s="127"/>
      <c r="G31" s="127"/>
      <c r="H31" s="127"/>
      <c r="I31" s="127"/>
      <c r="J31" s="127"/>
      <c r="K31" s="127"/>
      <c r="L31" s="127"/>
      <c r="M31"/>
      <c r="N31"/>
      <c r="O31"/>
      <c r="P31"/>
      <c r="Q31"/>
      <c r="R31"/>
      <c r="S31" s="127"/>
    </row>
    <row r="32" spans="1:19" ht="12.75">
      <c r="A32" s="127"/>
      <c r="B32" s="127"/>
      <c r="C32" s="127"/>
      <c r="D32" s="127"/>
      <c r="E32" s="127"/>
      <c r="F32" s="127"/>
      <c r="G32" s="127"/>
      <c r="H32" s="127"/>
      <c r="I32" s="127"/>
      <c r="J32" s="127"/>
      <c r="K32" s="127"/>
      <c r="L32" s="127"/>
      <c r="M32"/>
      <c r="N32"/>
      <c r="O32"/>
      <c r="P32"/>
      <c r="Q32"/>
      <c r="R32"/>
      <c r="S32" s="127"/>
    </row>
    <row r="33" spans="1:19" ht="12.75">
      <c r="A33" s="127"/>
      <c r="B33" s="127"/>
      <c r="C33" s="127"/>
      <c r="D33" s="127"/>
      <c r="E33" s="127"/>
      <c r="F33" s="127"/>
      <c r="G33" s="127"/>
      <c r="H33" s="127"/>
      <c r="I33" s="127"/>
      <c r="J33" s="127"/>
      <c r="K33" s="127"/>
      <c r="L33" s="127"/>
      <c r="M33"/>
      <c r="N33"/>
      <c r="O33"/>
      <c r="P33"/>
      <c r="Q33"/>
      <c r="R33"/>
      <c r="S33" s="127"/>
    </row>
    <row r="34" spans="1:19" ht="12.75">
      <c r="A34" s="127"/>
      <c r="B34" s="127"/>
      <c r="C34" s="127"/>
      <c r="D34" s="127"/>
      <c r="E34" s="127"/>
      <c r="F34" s="127"/>
      <c r="G34" s="127"/>
      <c r="H34" s="127"/>
      <c r="I34" s="127"/>
      <c r="J34" s="127"/>
      <c r="K34" s="127"/>
      <c r="L34" s="127"/>
      <c r="M34"/>
      <c r="N34"/>
      <c r="O34"/>
      <c r="P34"/>
      <c r="Q34"/>
      <c r="R34"/>
      <c r="S34" s="127"/>
    </row>
    <row r="35" spans="1:19" ht="12.75">
      <c r="A35" s="127"/>
      <c r="B35" s="127"/>
      <c r="C35" s="127"/>
      <c r="D35" s="127"/>
      <c r="E35" s="127"/>
      <c r="F35" s="127"/>
      <c r="G35" s="127"/>
      <c r="H35" s="127"/>
      <c r="I35" s="127"/>
      <c r="J35" s="127"/>
      <c r="K35" s="127"/>
      <c r="L35" s="127"/>
      <c r="M35"/>
      <c r="N35"/>
      <c r="O35"/>
      <c r="P35"/>
      <c r="Q35"/>
      <c r="R35"/>
      <c r="S35" s="127"/>
    </row>
    <row r="36" spans="1:19" ht="12.75">
      <c r="A36" s="127"/>
      <c r="B36" s="127"/>
      <c r="C36" s="127"/>
      <c r="D36" s="127"/>
      <c r="E36" s="127"/>
      <c r="F36" s="127"/>
      <c r="G36" s="127"/>
      <c r="H36" s="127"/>
      <c r="I36" s="127"/>
      <c r="J36" s="127"/>
      <c r="K36" s="127"/>
      <c r="L36" s="127"/>
      <c r="M36"/>
      <c r="N36"/>
      <c r="O36"/>
      <c r="P36"/>
      <c r="Q36"/>
      <c r="R36"/>
      <c r="S36" s="127"/>
    </row>
    <row r="37" spans="1:19" ht="12.75">
      <c r="A37" s="127"/>
      <c r="B37" s="127"/>
      <c r="C37" s="127"/>
      <c r="D37" s="127"/>
      <c r="E37" s="127"/>
      <c r="F37" s="127"/>
      <c r="G37" s="127"/>
      <c r="H37" s="127"/>
      <c r="I37" s="127"/>
      <c r="J37" s="127"/>
      <c r="K37" s="127"/>
      <c r="L37" s="127"/>
      <c r="M37"/>
      <c r="N37"/>
      <c r="O37"/>
      <c r="P37"/>
      <c r="Q37"/>
      <c r="R37"/>
      <c r="S37" s="127"/>
    </row>
    <row r="38" spans="1:19" ht="12.75">
      <c r="A38" s="127"/>
      <c r="B38" s="127"/>
      <c r="C38" s="127"/>
      <c r="D38" s="127"/>
      <c r="E38" s="127"/>
      <c r="F38" s="127"/>
      <c r="G38" s="127"/>
      <c r="H38" s="127"/>
      <c r="I38" s="127"/>
      <c r="J38" s="127"/>
      <c r="K38" s="127"/>
      <c r="L38" s="127"/>
      <c r="M38"/>
      <c r="N38"/>
      <c r="O38"/>
      <c r="P38"/>
      <c r="Q38"/>
      <c r="R38"/>
      <c r="S38" s="127"/>
    </row>
    <row r="39" spans="1:19" ht="12.75">
      <c r="A39" s="127"/>
      <c r="B39" s="127"/>
      <c r="C39" s="127"/>
      <c r="D39" s="127"/>
      <c r="E39" s="127"/>
      <c r="F39" s="127"/>
      <c r="G39" s="127"/>
      <c r="H39" s="127"/>
      <c r="I39" s="127"/>
      <c r="J39" s="127"/>
      <c r="K39" s="127"/>
      <c r="L39" s="127"/>
      <c r="M39"/>
      <c r="N39"/>
      <c r="O39"/>
      <c r="P39"/>
      <c r="Q39"/>
      <c r="R39"/>
      <c r="S39" s="127"/>
    </row>
    <row r="40" spans="1:19" ht="12.75">
      <c r="A40" s="127"/>
      <c r="B40" s="127"/>
      <c r="C40" s="127"/>
      <c r="D40" s="127"/>
      <c r="E40" s="127"/>
      <c r="F40" s="127"/>
      <c r="G40" s="127"/>
      <c r="H40" s="127"/>
      <c r="I40" s="127"/>
      <c r="J40" s="127"/>
      <c r="K40" s="127"/>
      <c r="L40" s="127"/>
      <c r="M40"/>
      <c r="N40"/>
      <c r="O40"/>
      <c r="P40"/>
      <c r="Q40"/>
      <c r="R40"/>
      <c r="S40" s="127"/>
    </row>
    <row r="41" spans="1:19" ht="12.75">
      <c r="A41" s="127"/>
      <c r="B41" s="127"/>
      <c r="C41" s="127"/>
      <c r="D41" s="127"/>
      <c r="E41" s="127"/>
      <c r="F41" s="127"/>
      <c r="G41" s="127"/>
      <c r="H41" s="127"/>
      <c r="I41" s="127"/>
      <c r="J41" s="127"/>
      <c r="K41" s="127"/>
      <c r="L41" s="127"/>
      <c r="M41"/>
      <c r="N41"/>
      <c r="O41"/>
      <c r="P41"/>
      <c r="Q41"/>
      <c r="R41"/>
      <c r="S41" s="127"/>
    </row>
    <row r="42" spans="1:19" ht="12.75">
      <c r="A42" s="127"/>
      <c r="B42" s="127"/>
      <c r="C42" s="127"/>
      <c r="D42" s="127"/>
      <c r="E42" s="127"/>
      <c r="G42" s="127"/>
      <c r="H42" s="127"/>
      <c r="I42" s="127"/>
      <c r="J42" s="127"/>
      <c r="K42" s="127"/>
      <c r="L42" s="127"/>
      <c r="M42"/>
      <c r="N42"/>
      <c r="O42"/>
      <c r="P42"/>
      <c r="Q42"/>
      <c r="R42"/>
      <c r="S42" s="127"/>
    </row>
    <row r="43" spans="1:19" ht="12.75">
      <c r="A43" s="127"/>
      <c r="B43" s="127"/>
      <c r="C43" s="127"/>
      <c r="D43" s="127"/>
      <c r="E43" s="127"/>
      <c r="F43" s="127"/>
      <c r="G43" s="127"/>
      <c r="H43" s="127"/>
      <c r="I43" s="127"/>
      <c r="J43" s="127"/>
      <c r="K43" s="127"/>
      <c r="L43" s="127"/>
      <c r="S43" s="127"/>
    </row>
    <row r="44" spans="1:19" ht="12.75">
      <c r="A44" s="127"/>
      <c r="B44" s="127"/>
      <c r="C44" s="127"/>
      <c r="D44" s="127"/>
      <c r="E44" s="127"/>
      <c r="F44" s="127"/>
      <c r="G44" s="127"/>
      <c r="H44" s="127"/>
      <c r="I44" s="127"/>
      <c r="J44" s="127"/>
      <c r="K44" s="127"/>
      <c r="L44" s="127"/>
      <c r="S44" s="127"/>
    </row>
    <row r="45" spans="1:19" ht="12.75">
      <c r="A45" s="127"/>
      <c r="B45" s="127"/>
      <c r="C45" s="127"/>
      <c r="D45" s="127"/>
      <c r="E45" s="127"/>
      <c r="F45" s="127"/>
      <c r="G45" s="127"/>
      <c r="H45" s="127"/>
      <c r="I45" s="127"/>
      <c r="J45" s="127"/>
      <c r="K45" s="127"/>
      <c r="L45" s="127"/>
      <c r="S45" s="127"/>
    </row>
    <row r="46" spans="1:19" ht="12.75">
      <c r="A46" s="127"/>
      <c r="B46" s="127"/>
      <c r="C46" s="127"/>
      <c r="D46" s="127"/>
      <c r="E46" s="127"/>
      <c r="F46" s="127"/>
      <c r="G46" s="127"/>
      <c r="H46" s="127"/>
      <c r="I46" s="127"/>
      <c r="J46" s="127"/>
      <c r="K46" s="127"/>
      <c r="L46" s="127"/>
      <c r="S46" s="127"/>
    </row>
    <row r="47" spans="1:19" ht="12.75">
      <c r="A47" s="127"/>
      <c r="B47" s="127"/>
      <c r="C47" s="127"/>
      <c r="D47" s="127"/>
      <c r="E47" s="127"/>
      <c r="F47" s="127"/>
      <c r="G47" s="127"/>
      <c r="H47" s="127"/>
      <c r="I47" s="127"/>
      <c r="J47" s="127"/>
      <c r="K47" s="127"/>
      <c r="L47" s="127"/>
      <c r="S47" s="127"/>
    </row>
    <row r="48" spans="1:19" ht="12.75">
      <c r="A48" s="127"/>
      <c r="B48" s="127"/>
      <c r="C48" s="127"/>
      <c r="D48" s="127"/>
      <c r="E48" s="127"/>
      <c r="F48" s="127"/>
      <c r="G48" s="127"/>
      <c r="H48" s="127"/>
      <c r="I48" s="127"/>
      <c r="J48" s="127"/>
      <c r="K48" s="127"/>
      <c r="L48" s="127"/>
      <c r="S48" s="127"/>
    </row>
    <row r="49" spans="1:19" ht="12.75">
      <c r="A49" s="127"/>
      <c r="B49" s="127"/>
      <c r="C49" s="127"/>
      <c r="D49" s="127"/>
      <c r="E49" s="127"/>
      <c r="F49" s="127"/>
      <c r="G49" s="127"/>
      <c r="H49" s="127"/>
      <c r="I49" s="127"/>
      <c r="J49" s="127"/>
      <c r="K49" s="127"/>
      <c r="L49" s="127"/>
      <c r="S49" s="127"/>
    </row>
    <row r="50" spans="1:19" ht="12.75">
      <c r="A50" s="127"/>
      <c r="B50" s="127"/>
      <c r="C50" s="127"/>
      <c r="D50" s="127"/>
      <c r="E50" s="127"/>
      <c r="F50" s="127"/>
      <c r="G50" s="127"/>
      <c r="H50" s="127"/>
      <c r="I50" s="127"/>
      <c r="J50" s="127"/>
      <c r="K50" s="127"/>
      <c r="L50" s="127"/>
      <c r="M50" s="127"/>
      <c r="N50" s="127"/>
      <c r="O50" s="127"/>
      <c r="P50" s="127"/>
      <c r="Q50" s="127"/>
      <c r="R50" s="127"/>
      <c r="S50" s="127"/>
    </row>
    <row r="51" spans="1:19" ht="12.75">
      <c r="A51" s="127"/>
      <c r="B51" s="127"/>
      <c r="C51" s="127"/>
      <c r="D51" s="127"/>
      <c r="E51" s="127"/>
      <c r="F51" s="127"/>
      <c r="G51" s="127"/>
      <c r="H51" s="127"/>
      <c r="I51" s="127"/>
      <c r="J51" s="127"/>
      <c r="K51" s="127"/>
      <c r="L51" s="127"/>
      <c r="M51" s="127"/>
      <c r="N51" s="127"/>
      <c r="O51" s="127"/>
      <c r="P51" s="127"/>
      <c r="Q51" s="127"/>
      <c r="R51" s="127"/>
      <c r="S51" s="127"/>
    </row>
    <row r="52" spans="1:19" ht="12.75">
      <c r="A52" s="127"/>
      <c r="B52" s="127"/>
      <c r="C52" s="127"/>
      <c r="D52" s="127"/>
      <c r="E52" s="127"/>
      <c r="F52" s="127"/>
      <c r="G52" s="127"/>
      <c r="H52" s="127"/>
      <c r="I52" s="127"/>
      <c r="J52" s="127"/>
      <c r="K52" s="127"/>
      <c r="L52" s="127"/>
      <c r="M52" s="127"/>
      <c r="N52" s="127"/>
      <c r="O52" s="127"/>
      <c r="P52" s="127"/>
      <c r="Q52" s="127"/>
      <c r="R52" s="127"/>
      <c r="S52" s="127"/>
    </row>
    <row r="53" spans="1:19" ht="12.75">
      <c r="A53" s="127"/>
      <c r="B53" s="127"/>
      <c r="C53" s="127"/>
      <c r="D53" s="127"/>
      <c r="E53" s="127"/>
      <c r="F53" s="127"/>
      <c r="G53" s="127"/>
      <c r="H53" s="127"/>
      <c r="I53" s="127"/>
      <c r="J53" s="127"/>
      <c r="K53" s="127"/>
      <c r="L53" s="127"/>
      <c r="M53" s="127"/>
      <c r="N53" s="127"/>
      <c r="O53" s="127"/>
      <c r="P53" s="127"/>
      <c r="Q53" s="127"/>
      <c r="R53" s="127"/>
      <c r="S53" s="127"/>
    </row>
    <row r="54" spans="1:19" ht="12.75">
      <c r="A54" s="127"/>
      <c r="B54" s="127"/>
      <c r="C54" s="127"/>
      <c r="D54" s="127"/>
      <c r="E54" s="127"/>
      <c r="F54" s="127"/>
      <c r="G54" s="127"/>
      <c r="H54" s="127"/>
      <c r="I54" s="127"/>
      <c r="J54" s="127"/>
      <c r="K54" s="127"/>
      <c r="L54" s="127"/>
      <c r="M54" s="127"/>
      <c r="N54" s="127"/>
      <c r="O54" s="127"/>
      <c r="P54" s="127"/>
      <c r="Q54" s="127"/>
      <c r="R54" s="127"/>
      <c r="S54" s="127"/>
    </row>
    <row r="55" spans="1:19" ht="12.75">
      <c r="A55" s="127"/>
      <c r="B55" s="127"/>
      <c r="C55" s="127"/>
      <c r="D55" s="127"/>
      <c r="E55" s="127"/>
      <c r="F55" s="127"/>
      <c r="G55" s="127"/>
      <c r="H55" s="127"/>
      <c r="I55" s="127"/>
      <c r="J55" s="127"/>
      <c r="K55" s="127"/>
      <c r="L55" s="127"/>
      <c r="M55" s="127"/>
      <c r="N55" s="127"/>
      <c r="O55" s="127"/>
      <c r="P55" s="127"/>
      <c r="Q55" s="127"/>
      <c r="R55" s="127"/>
      <c r="S55" s="127"/>
    </row>
    <row r="56" spans="1:19" ht="12.75">
      <c r="A56" s="127"/>
      <c r="B56" s="127"/>
      <c r="C56" s="127"/>
      <c r="D56" s="127"/>
      <c r="E56" s="127"/>
      <c r="F56" s="127"/>
      <c r="G56" s="127"/>
      <c r="H56" s="127"/>
      <c r="I56" s="127"/>
      <c r="J56" s="127"/>
      <c r="K56" s="127"/>
      <c r="L56" s="127"/>
      <c r="M56" s="127"/>
      <c r="N56" s="127"/>
      <c r="O56" s="127"/>
      <c r="P56" s="127"/>
      <c r="Q56" s="127"/>
      <c r="R56" s="127"/>
      <c r="S56" s="127"/>
    </row>
    <row r="57" spans="1:19" ht="12.75">
      <c r="A57" s="127"/>
      <c r="B57" s="127"/>
      <c r="C57" s="127"/>
      <c r="D57" s="127"/>
      <c r="E57" s="127"/>
      <c r="F57" s="127"/>
      <c r="G57" s="127"/>
      <c r="H57" s="127"/>
      <c r="I57" s="127"/>
      <c r="J57" s="127"/>
      <c r="K57" s="127"/>
      <c r="L57" s="127"/>
      <c r="M57" s="127"/>
      <c r="N57" s="127"/>
      <c r="O57" s="127"/>
      <c r="P57" s="127"/>
      <c r="Q57" s="127"/>
      <c r="R57" s="127"/>
      <c r="S57" s="127"/>
    </row>
    <row r="58" spans="1:19" ht="12.75">
      <c r="A58" s="127"/>
      <c r="B58" s="127"/>
      <c r="C58" s="127"/>
      <c r="D58" s="127"/>
      <c r="E58" s="127"/>
      <c r="F58" s="127"/>
      <c r="G58" s="127"/>
      <c r="H58" s="127"/>
      <c r="I58" s="127"/>
      <c r="J58" s="127"/>
      <c r="K58" s="127"/>
      <c r="L58" s="127"/>
      <c r="M58" s="127"/>
      <c r="N58" s="127"/>
      <c r="O58" s="127"/>
      <c r="P58" s="127"/>
      <c r="Q58" s="127"/>
      <c r="R58" s="127"/>
      <c r="S58" s="127"/>
    </row>
    <row r="59" spans="1:19" ht="12.75">
      <c r="A59" s="127"/>
      <c r="B59" s="127"/>
      <c r="C59" s="127"/>
      <c r="D59" s="127"/>
      <c r="E59" s="127"/>
      <c r="F59" s="127"/>
      <c r="G59" s="127"/>
      <c r="H59" s="127"/>
      <c r="I59" s="127"/>
      <c r="J59" s="127"/>
      <c r="K59" s="127"/>
      <c r="L59" s="127"/>
      <c r="M59" s="127"/>
      <c r="N59" s="127"/>
      <c r="O59" s="127"/>
      <c r="P59" s="127"/>
      <c r="Q59" s="127"/>
      <c r="R59" s="127"/>
      <c r="S59" s="127"/>
    </row>
    <row r="60" spans="1:19" ht="12.75">
      <c r="A60" s="127"/>
      <c r="B60" s="127"/>
      <c r="C60" s="127"/>
      <c r="D60" s="127"/>
      <c r="E60" s="127"/>
      <c r="F60" s="127"/>
      <c r="G60" s="127"/>
      <c r="H60" s="127"/>
      <c r="I60" s="127"/>
      <c r="J60" s="127"/>
      <c r="K60" s="127"/>
      <c r="L60" s="127"/>
      <c r="M60" s="127"/>
      <c r="N60" s="127"/>
      <c r="O60" s="127"/>
      <c r="P60" s="127"/>
      <c r="Q60" s="127"/>
      <c r="R60" s="127"/>
      <c r="S60" s="127"/>
    </row>
    <row r="61" spans="1:19" ht="12.75">
      <c r="A61" s="127"/>
      <c r="B61" s="127"/>
      <c r="C61" s="127"/>
      <c r="D61" s="127"/>
      <c r="E61" s="127"/>
      <c r="F61" s="127"/>
      <c r="G61" s="127"/>
      <c r="H61" s="127"/>
      <c r="I61" s="127"/>
      <c r="J61" s="127"/>
      <c r="K61" s="127"/>
      <c r="L61" s="127"/>
      <c r="M61" s="127"/>
      <c r="N61" s="127"/>
      <c r="O61" s="127"/>
      <c r="P61" s="127"/>
      <c r="Q61" s="127"/>
      <c r="R61" s="127"/>
      <c r="S61" s="127"/>
    </row>
    <row r="62" spans="1:19" ht="12.75">
      <c r="A62" s="127"/>
      <c r="B62" s="127"/>
      <c r="C62" s="127"/>
      <c r="D62" s="127"/>
      <c r="E62" s="127"/>
      <c r="F62" s="127"/>
      <c r="G62" s="127"/>
      <c r="H62" s="127"/>
      <c r="I62" s="127"/>
      <c r="J62" s="127"/>
      <c r="K62" s="127"/>
      <c r="L62" s="127"/>
      <c r="M62" s="127"/>
      <c r="N62" s="127"/>
      <c r="O62" s="127"/>
      <c r="P62" s="127"/>
      <c r="Q62" s="127"/>
      <c r="R62" s="127"/>
      <c r="S62" s="127"/>
    </row>
    <row r="63" spans="1:19" ht="12.75">
      <c r="A63" s="127"/>
      <c r="B63" s="127"/>
      <c r="C63" s="127"/>
      <c r="D63" s="127"/>
      <c r="E63" s="127"/>
      <c r="F63" s="127"/>
      <c r="G63" s="127"/>
      <c r="H63" s="127"/>
      <c r="I63" s="127"/>
      <c r="J63" s="127"/>
      <c r="K63" s="127"/>
      <c r="L63" s="127"/>
      <c r="M63" s="127"/>
      <c r="N63" s="127"/>
      <c r="O63" s="127"/>
      <c r="P63" s="127"/>
      <c r="Q63" s="127"/>
      <c r="R63" s="127"/>
      <c r="S63" s="127"/>
    </row>
    <row r="64" spans="1:19" ht="12.75">
      <c r="A64" s="127"/>
      <c r="B64" s="127"/>
      <c r="C64" s="127"/>
      <c r="D64" s="127"/>
      <c r="E64" s="127"/>
      <c r="F64" s="127"/>
      <c r="G64" s="127"/>
      <c r="H64" s="127"/>
      <c r="I64" s="127"/>
      <c r="J64" s="127"/>
      <c r="K64" s="127"/>
      <c r="L64" s="127"/>
      <c r="M64" s="127"/>
      <c r="N64" s="127"/>
      <c r="O64" s="127"/>
      <c r="P64" s="127"/>
      <c r="Q64" s="127"/>
      <c r="R64" s="127"/>
      <c r="S64" s="127"/>
    </row>
    <row r="65" spans="1:19" ht="12.75">
      <c r="A65" s="127"/>
      <c r="B65" s="127"/>
      <c r="C65" s="127"/>
      <c r="D65" s="127"/>
      <c r="E65" s="127"/>
      <c r="F65" s="127"/>
      <c r="G65" s="127"/>
      <c r="H65" s="127"/>
      <c r="I65" s="127"/>
      <c r="J65" s="127"/>
      <c r="K65" s="127"/>
      <c r="L65" s="127"/>
      <c r="M65" s="127"/>
      <c r="N65" s="127"/>
      <c r="O65" s="127"/>
      <c r="P65" s="127"/>
      <c r="Q65" s="127"/>
      <c r="R65" s="127"/>
      <c r="S65" s="127"/>
    </row>
    <row r="66" spans="1:19" ht="12.75">
      <c r="A66" s="127"/>
      <c r="B66" s="127"/>
      <c r="C66" s="127"/>
      <c r="D66" s="127"/>
      <c r="E66" s="127"/>
      <c r="F66" s="127"/>
      <c r="G66" s="127"/>
      <c r="H66" s="127"/>
      <c r="I66" s="127"/>
      <c r="J66" s="127"/>
      <c r="K66" s="127"/>
      <c r="L66" s="127"/>
      <c r="M66" s="127"/>
      <c r="N66" s="127"/>
      <c r="O66" s="127"/>
      <c r="P66" s="127"/>
      <c r="Q66" s="127"/>
      <c r="R66" s="127"/>
      <c r="S66" s="127"/>
    </row>
    <row r="67" spans="1:19" ht="12.75">
      <c r="A67" s="127"/>
      <c r="B67" s="127"/>
      <c r="C67" s="127"/>
      <c r="D67" s="127"/>
      <c r="E67" s="127"/>
      <c r="F67" s="127"/>
      <c r="G67" s="127"/>
      <c r="H67" s="127"/>
      <c r="I67" s="127"/>
      <c r="J67" s="127"/>
      <c r="K67" s="127"/>
      <c r="L67" s="127"/>
      <c r="M67" s="127"/>
      <c r="N67" s="127"/>
      <c r="O67" s="127"/>
      <c r="P67" s="127"/>
      <c r="Q67" s="127"/>
      <c r="R67" s="127"/>
      <c r="S67" s="127"/>
    </row>
    <row r="68" spans="1:19" ht="12.75">
      <c r="A68" s="127"/>
      <c r="B68" s="127"/>
      <c r="C68" s="127"/>
      <c r="D68" s="127"/>
      <c r="E68" s="127"/>
      <c r="F68" s="127"/>
      <c r="G68" s="127"/>
      <c r="H68" s="127"/>
      <c r="I68" s="127"/>
      <c r="J68" s="127"/>
      <c r="K68" s="127"/>
      <c r="L68" s="127"/>
      <c r="M68" s="127"/>
      <c r="N68" s="127"/>
      <c r="O68" s="127"/>
      <c r="P68" s="127"/>
      <c r="Q68" s="127"/>
      <c r="R68" s="127"/>
      <c r="S68" s="127"/>
    </row>
    <row r="69" spans="1:19" ht="12.75">
      <c r="A69" s="127"/>
      <c r="B69" s="127"/>
      <c r="C69" s="127"/>
      <c r="D69" s="127"/>
      <c r="E69" s="127"/>
      <c r="F69" s="127"/>
      <c r="G69" s="127"/>
      <c r="H69" s="127"/>
      <c r="I69" s="127"/>
      <c r="J69" s="127"/>
      <c r="K69" s="127"/>
      <c r="L69" s="127"/>
      <c r="M69" s="127"/>
      <c r="N69" s="127"/>
      <c r="O69" s="127"/>
      <c r="P69" s="127"/>
      <c r="Q69" s="127"/>
      <c r="R69" s="127"/>
      <c r="S69" s="127"/>
    </row>
    <row r="70" spans="1:19" ht="12.75">
      <c r="A70" s="127"/>
      <c r="B70" s="127"/>
      <c r="C70" s="127"/>
      <c r="D70" s="127"/>
      <c r="E70" s="127"/>
      <c r="F70" s="127"/>
      <c r="G70" s="127"/>
      <c r="H70" s="127"/>
      <c r="I70" s="127"/>
      <c r="J70" s="127"/>
      <c r="K70" s="127"/>
      <c r="L70" s="127"/>
      <c r="M70" s="127"/>
      <c r="N70" s="127"/>
      <c r="O70" s="127"/>
      <c r="P70" s="127"/>
      <c r="Q70" s="127"/>
      <c r="R70" s="127"/>
      <c r="S70" s="127"/>
    </row>
    <row r="71" spans="1:19" ht="12.75">
      <c r="A71" s="127"/>
      <c r="B71" s="127"/>
      <c r="C71" s="127"/>
      <c r="D71" s="127"/>
      <c r="E71" s="127"/>
      <c r="F71" s="127"/>
      <c r="G71" s="127"/>
      <c r="H71" s="127"/>
      <c r="I71" s="127"/>
      <c r="J71" s="127"/>
      <c r="K71" s="127"/>
      <c r="L71" s="127"/>
      <c r="M71" s="127"/>
      <c r="N71" s="127"/>
      <c r="O71" s="127"/>
      <c r="P71" s="127"/>
      <c r="Q71" s="127"/>
      <c r="R71" s="127"/>
      <c r="S71" s="127"/>
    </row>
    <row r="72" spans="1:19" ht="12.75">
      <c r="A72" s="127"/>
      <c r="B72" s="127"/>
      <c r="C72" s="127"/>
      <c r="D72" s="127"/>
      <c r="E72" s="127"/>
      <c r="F72" s="127"/>
      <c r="G72" s="127"/>
      <c r="H72" s="127"/>
      <c r="I72" s="127"/>
      <c r="J72" s="127"/>
      <c r="K72" s="127"/>
      <c r="L72" s="127"/>
      <c r="M72" s="127"/>
      <c r="N72" s="127"/>
      <c r="O72" s="127"/>
      <c r="P72" s="127"/>
      <c r="Q72" s="127"/>
      <c r="R72" s="127"/>
      <c r="S72" s="127"/>
    </row>
    <row r="73" spans="1:19" ht="12.75">
      <c r="A73" s="127"/>
      <c r="B73" s="127"/>
      <c r="C73" s="127"/>
      <c r="D73" s="127"/>
      <c r="E73" s="127"/>
      <c r="F73" s="127"/>
      <c r="G73" s="127"/>
      <c r="H73" s="127"/>
      <c r="I73" s="127"/>
      <c r="J73" s="127"/>
      <c r="K73" s="127"/>
      <c r="L73" s="127"/>
      <c r="M73" s="127"/>
      <c r="N73" s="127"/>
      <c r="O73" s="127"/>
      <c r="P73" s="127"/>
      <c r="Q73" s="127"/>
      <c r="R73" s="127"/>
      <c r="S73" s="127"/>
    </row>
    <row r="74" spans="1:19" ht="12.75">
      <c r="A74" s="127"/>
      <c r="B74" s="127"/>
      <c r="C74" s="127"/>
      <c r="D74" s="127"/>
      <c r="E74" s="127"/>
      <c r="F74" s="127"/>
      <c r="G74" s="127"/>
      <c r="H74" s="127"/>
      <c r="I74" s="127"/>
      <c r="J74" s="127"/>
      <c r="K74" s="127"/>
      <c r="L74" s="127"/>
      <c r="M74" s="127"/>
      <c r="N74" s="127"/>
      <c r="O74" s="127"/>
      <c r="P74" s="127"/>
      <c r="Q74" s="127"/>
      <c r="R74" s="127"/>
      <c r="S74" s="127"/>
    </row>
    <row r="75" spans="1:19" ht="12.75">
      <c r="A75" s="127"/>
      <c r="B75" s="127"/>
      <c r="C75" s="127"/>
      <c r="D75" s="127"/>
      <c r="E75" s="127"/>
      <c r="F75" s="127"/>
      <c r="G75" s="127"/>
      <c r="H75" s="127"/>
      <c r="I75" s="127"/>
      <c r="J75" s="127"/>
      <c r="K75" s="127"/>
      <c r="L75" s="127"/>
      <c r="M75" s="127"/>
      <c r="N75" s="127"/>
      <c r="O75" s="127"/>
      <c r="P75" s="127"/>
      <c r="Q75" s="127"/>
      <c r="R75" s="127"/>
      <c r="S75" s="127"/>
    </row>
    <row r="76" spans="1:19" ht="12.75">
      <c r="A76" s="127"/>
      <c r="B76" s="127"/>
      <c r="C76" s="127"/>
      <c r="D76" s="127"/>
      <c r="E76" s="127"/>
      <c r="F76" s="127"/>
      <c r="G76" s="127"/>
      <c r="H76" s="127"/>
      <c r="I76" s="127"/>
      <c r="J76" s="127"/>
      <c r="K76" s="127"/>
      <c r="L76" s="127"/>
      <c r="M76" s="127"/>
      <c r="N76" s="127"/>
      <c r="O76" s="127"/>
      <c r="P76" s="127"/>
      <c r="Q76" s="127"/>
      <c r="R76" s="127"/>
      <c r="S76" s="127"/>
    </row>
    <row r="77" spans="1:19" ht="12.75">
      <c r="A77" s="127"/>
      <c r="B77" s="127"/>
      <c r="C77" s="127"/>
      <c r="D77" s="127"/>
      <c r="E77" s="127"/>
      <c r="F77" s="127"/>
      <c r="G77" s="127"/>
      <c r="H77" s="127"/>
      <c r="I77" s="127"/>
      <c r="J77" s="127"/>
      <c r="K77" s="127"/>
      <c r="L77" s="127"/>
      <c r="M77" s="127"/>
      <c r="N77" s="127"/>
      <c r="O77" s="127"/>
      <c r="P77" s="127"/>
      <c r="Q77" s="127"/>
      <c r="R77" s="127"/>
      <c r="S77" s="127"/>
    </row>
    <row r="78" spans="1:19" ht="12.75">
      <c r="A78" s="127"/>
      <c r="B78" s="127"/>
      <c r="C78" s="127"/>
      <c r="D78" s="127"/>
      <c r="E78" s="127"/>
      <c r="F78" s="127"/>
      <c r="G78" s="127"/>
      <c r="H78" s="127"/>
      <c r="I78" s="127"/>
      <c r="J78" s="127"/>
      <c r="K78" s="127"/>
      <c r="L78" s="127"/>
      <c r="M78" s="127"/>
      <c r="N78" s="127"/>
      <c r="O78" s="127"/>
      <c r="P78" s="127"/>
      <c r="Q78" s="127"/>
      <c r="R78" s="127"/>
      <c r="S78" s="127"/>
    </row>
    <row r="79" spans="1:19" ht="12.75">
      <c r="A79" s="127"/>
      <c r="B79" s="127"/>
      <c r="C79" s="127"/>
      <c r="D79" s="127"/>
      <c r="E79" s="127"/>
      <c r="F79" s="127"/>
      <c r="G79" s="127"/>
      <c r="H79" s="127"/>
      <c r="I79" s="127"/>
      <c r="J79" s="127"/>
      <c r="K79" s="127"/>
      <c r="L79" s="127"/>
      <c r="M79" s="127"/>
      <c r="N79" s="127"/>
      <c r="O79" s="127"/>
      <c r="P79" s="127"/>
      <c r="Q79" s="127"/>
      <c r="R79" s="127"/>
      <c r="S79" s="127"/>
    </row>
    <row r="80" spans="1:19" ht="12.75">
      <c r="A80" s="127"/>
      <c r="B80" s="127"/>
      <c r="C80" s="127"/>
      <c r="D80" s="127"/>
      <c r="E80" s="127"/>
      <c r="F80" s="127"/>
      <c r="G80" s="127"/>
      <c r="H80" s="127"/>
      <c r="I80" s="127"/>
      <c r="J80" s="127"/>
      <c r="K80" s="127"/>
      <c r="L80" s="127"/>
      <c r="M80" s="127"/>
      <c r="N80" s="127"/>
      <c r="O80" s="127"/>
      <c r="P80" s="127"/>
      <c r="Q80" s="127"/>
      <c r="R80" s="127"/>
      <c r="S80" s="127"/>
    </row>
    <row r="81" spans="1:19" ht="12.75">
      <c r="A81" s="127"/>
      <c r="B81" s="127"/>
      <c r="C81" s="127"/>
      <c r="D81" s="127"/>
      <c r="E81" s="127"/>
      <c r="F81" s="127"/>
      <c r="G81" s="127"/>
      <c r="H81" s="127"/>
      <c r="I81" s="127"/>
      <c r="J81" s="127"/>
      <c r="K81" s="127"/>
      <c r="L81" s="127"/>
      <c r="M81" s="127"/>
      <c r="N81" s="127"/>
      <c r="O81" s="127"/>
      <c r="P81" s="127"/>
      <c r="Q81" s="127"/>
      <c r="R81" s="127"/>
      <c r="S81" s="127"/>
    </row>
    <row r="82" spans="1:19" ht="12.75">
      <c r="A82" s="127"/>
      <c r="B82" s="127"/>
      <c r="C82" s="127"/>
      <c r="D82" s="127"/>
      <c r="E82" s="127"/>
      <c r="F82" s="127"/>
      <c r="G82" s="127"/>
      <c r="H82" s="127"/>
      <c r="I82" s="127"/>
      <c r="J82" s="127"/>
      <c r="K82" s="127"/>
      <c r="L82" s="127"/>
      <c r="M82" s="127"/>
      <c r="N82" s="127"/>
      <c r="O82" s="127"/>
      <c r="P82" s="127"/>
      <c r="Q82" s="127"/>
      <c r="R82" s="127"/>
      <c r="S82" s="127"/>
    </row>
    <row r="83" spans="1:19" ht="12.75">
      <c r="A83" s="127"/>
      <c r="B83" s="127"/>
      <c r="C83" s="127"/>
      <c r="D83" s="127"/>
      <c r="E83" s="127"/>
      <c r="F83" s="127"/>
      <c r="G83" s="127"/>
      <c r="H83" s="127"/>
      <c r="I83" s="127"/>
      <c r="J83" s="127"/>
      <c r="K83" s="127"/>
      <c r="L83" s="127"/>
      <c r="M83" s="127"/>
      <c r="N83" s="127"/>
      <c r="O83" s="127"/>
      <c r="P83" s="127"/>
      <c r="Q83" s="127"/>
      <c r="R83" s="127"/>
      <c r="S83" s="127"/>
    </row>
    <row r="84" spans="1:19" ht="12.75">
      <c r="A84" s="127"/>
      <c r="B84" s="127"/>
      <c r="C84" s="127"/>
      <c r="D84" s="127"/>
      <c r="E84" s="127"/>
      <c r="F84" s="127"/>
      <c r="G84" s="127"/>
      <c r="H84" s="127"/>
      <c r="I84" s="127"/>
      <c r="J84" s="127"/>
      <c r="K84" s="127"/>
      <c r="L84" s="127"/>
      <c r="M84" s="127"/>
      <c r="N84" s="127"/>
      <c r="O84" s="127"/>
      <c r="P84" s="127"/>
      <c r="Q84" s="127"/>
      <c r="R84" s="127"/>
      <c r="S84" s="127"/>
    </row>
    <row r="85" spans="1:19" ht="12.75">
      <c r="A85" s="127"/>
      <c r="B85" s="127"/>
      <c r="C85" s="127"/>
      <c r="D85" s="127"/>
      <c r="E85" s="127"/>
      <c r="F85" s="127"/>
      <c r="G85" s="127"/>
      <c r="H85" s="127"/>
      <c r="I85" s="127"/>
      <c r="J85" s="127"/>
      <c r="K85" s="127"/>
      <c r="L85" s="127"/>
      <c r="M85" s="127"/>
      <c r="N85" s="127"/>
      <c r="O85" s="127"/>
      <c r="P85" s="127"/>
      <c r="Q85" s="127"/>
      <c r="R85" s="127"/>
      <c r="S85" s="127"/>
    </row>
    <row r="86" spans="1:19" ht="12.75">
      <c r="A86" s="127"/>
      <c r="B86" s="127"/>
      <c r="C86" s="127"/>
      <c r="D86" s="127"/>
      <c r="E86" s="127"/>
      <c r="F86" s="127"/>
      <c r="G86" s="127"/>
      <c r="H86" s="127"/>
      <c r="I86" s="127"/>
      <c r="J86" s="127"/>
      <c r="K86" s="127"/>
      <c r="L86" s="127"/>
      <c r="M86" s="127"/>
      <c r="N86" s="127"/>
      <c r="O86" s="127"/>
      <c r="P86" s="127"/>
      <c r="Q86" s="127"/>
      <c r="R86" s="127"/>
      <c r="S86" s="127"/>
    </row>
    <row r="87" spans="1:19" ht="12.75">
      <c r="A87" s="127"/>
      <c r="B87" s="127"/>
      <c r="C87" s="127"/>
      <c r="D87" s="127"/>
      <c r="E87" s="127"/>
      <c r="F87" s="127"/>
      <c r="G87" s="127"/>
      <c r="H87" s="127"/>
      <c r="I87" s="127"/>
      <c r="J87" s="127"/>
      <c r="K87" s="127"/>
      <c r="L87" s="127"/>
      <c r="M87" s="127"/>
      <c r="N87" s="127"/>
      <c r="O87" s="127"/>
      <c r="P87" s="127"/>
      <c r="Q87" s="127"/>
      <c r="R87" s="127"/>
      <c r="S87" s="127"/>
    </row>
    <row r="88" spans="1:19" ht="12.75">
      <c r="A88" s="127"/>
      <c r="B88" s="127"/>
      <c r="C88" s="127"/>
      <c r="D88" s="127"/>
      <c r="E88" s="127"/>
      <c r="F88" s="127"/>
      <c r="G88" s="127"/>
      <c r="H88" s="127"/>
      <c r="I88" s="127"/>
      <c r="J88" s="127"/>
      <c r="K88" s="127"/>
      <c r="L88" s="127"/>
      <c r="M88" s="127"/>
      <c r="N88" s="127"/>
      <c r="O88" s="127"/>
      <c r="P88" s="127"/>
      <c r="Q88" s="127"/>
      <c r="R88" s="127"/>
      <c r="S88" s="127"/>
    </row>
    <row r="89" spans="1:19" ht="12.75">
      <c r="A89" s="127"/>
      <c r="B89" s="127"/>
      <c r="C89" s="127"/>
      <c r="D89" s="127"/>
      <c r="E89" s="127"/>
      <c r="F89" s="127"/>
      <c r="G89" s="127"/>
      <c r="H89" s="127"/>
      <c r="I89" s="127"/>
      <c r="J89" s="127"/>
      <c r="K89" s="127"/>
      <c r="L89" s="127"/>
      <c r="M89" s="127"/>
      <c r="N89" s="127"/>
      <c r="O89" s="127"/>
      <c r="P89" s="127"/>
      <c r="Q89" s="127"/>
      <c r="R89" s="127"/>
      <c r="S89" s="127"/>
    </row>
    <row r="90" spans="1:19" ht="12.75">
      <c r="A90" s="127"/>
      <c r="B90" s="127"/>
      <c r="C90" s="127"/>
      <c r="D90" s="127"/>
      <c r="E90" s="127"/>
      <c r="F90" s="127"/>
      <c r="G90" s="127"/>
      <c r="H90" s="127"/>
      <c r="I90" s="127"/>
      <c r="J90" s="127"/>
      <c r="K90" s="127"/>
      <c r="L90" s="127"/>
      <c r="M90" s="127"/>
      <c r="N90" s="127"/>
      <c r="O90" s="127"/>
      <c r="P90" s="127"/>
      <c r="Q90" s="127"/>
      <c r="R90" s="127"/>
      <c r="S90" s="127"/>
    </row>
    <row r="91" spans="1:19" ht="12.75">
      <c r="A91" s="127"/>
      <c r="B91" s="127"/>
      <c r="C91" s="127"/>
      <c r="D91" s="127"/>
      <c r="E91" s="127"/>
      <c r="F91" s="127"/>
      <c r="G91" s="127"/>
      <c r="H91" s="127"/>
      <c r="I91" s="127"/>
      <c r="J91" s="127"/>
      <c r="K91" s="127"/>
      <c r="L91" s="127"/>
      <c r="M91" s="127"/>
      <c r="N91" s="127"/>
      <c r="O91" s="127"/>
      <c r="P91" s="127"/>
      <c r="Q91" s="127"/>
      <c r="R91" s="127"/>
      <c r="S91" s="127"/>
    </row>
    <row r="92" spans="1:19" ht="12.75">
      <c r="A92" s="127"/>
      <c r="B92" s="127"/>
      <c r="C92" s="127"/>
      <c r="D92" s="127"/>
      <c r="E92" s="127"/>
      <c r="F92" s="127"/>
      <c r="G92" s="127"/>
      <c r="H92" s="127"/>
      <c r="I92" s="127"/>
      <c r="J92" s="127"/>
      <c r="K92" s="127"/>
      <c r="L92" s="127"/>
      <c r="M92" s="127"/>
      <c r="N92" s="127"/>
      <c r="O92" s="127"/>
      <c r="P92" s="127"/>
      <c r="Q92" s="127"/>
      <c r="R92" s="127"/>
      <c r="S92" s="127"/>
    </row>
    <row r="93" spans="1:19" ht="12.75">
      <c r="A93" s="127"/>
      <c r="B93" s="127"/>
      <c r="C93" s="127"/>
      <c r="D93" s="127"/>
      <c r="E93" s="127"/>
      <c r="F93" s="127"/>
      <c r="G93" s="127"/>
      <c r="H93" s="127"/>
      <c r="I93" s="127"/>
      <c r="J93" s="127"/>
      <c r="K93" s="127"/>
      <c r="L93" s="127"/>
      <c r="M93" s="127"/>
      <c r="N93" s="127"/>
      <c r="O93" s="127"/>
      <c r="P93" s="127"/>
      <c r="Q93" s="127"/>
      <c r="R93" s="127"/>
      <c r="S93" s="127"/>
    </row>
    <row r="94" spans="1:19" ht="12.75">
      <c r="A94" s="127"/>
      <c r="B94" s="127"/>
      <c r="C94" s="127"/>
      <c r="D94" s="127"/>
      <c r="E94" s="127"/>
      <c r="F94" s="127"/>
      <c r="G94" s="127"/>
      <c r="H94" s="127"/>
      <c r="I94" s="127"/>
      <c r="J94" s="127"/>
      <c r="K94" s="127"/>
      <c r="L94" s="127"/>
      <c r="M94" s="127"/>
      <c r="N94" s="127"/>
      <c r="O94" s="127"/>
      <c r="P94" s="127"/>
      <c r="Q94" s="127"/>
      <c r="R94" s="127"/>
      <c r="S94" s="127"/>
    </row>
    <row r="95" spans="1:19" ht="12.75">
      <c r="A95" s="127"/>
      <c r="B95" s="127"/>
      <c r="C95" s="127"/>
      <c r="D95" s="127"/>
      <c r="E95" s="127"/>
      <c r="F95" s="127"/>
      <c r="G95" s="127"/>
      <c r="H95" s="127"/>
      <c r="I95" s="127"/>
      <c r="J95" s="127"/>
      <c r="K95" s="127"/>
      <c r="L95" s="127"/>
      <c r="M95" s="127"/>
      <c r="N95" s="127"/>
      <c r="O95" s="127"/>
      <c r="P95" s="127"/>
      <c r="Q95" s="127"/>
      <c r="R95" s="127"/>
      <c r="S95" s="127"/>
    </row>
    <row r="96" spans="1:19" ht="12.75">
      <c r="A96" s="127"/>
      <c r="B96" s="127"/>
      <c r="C96" s="127"/>
      <c r="D96" s="127"/>
      <c r="E96" s="127"/>
      <c r="F96" s="127"/>
      <c r="G96" s="127"/>
      <c r="H96" s="127"/>
      <c r="I96" s="127"/>
      <c r="J96" s="127"/>
      <c r="K96" s="127"/>
      <c r="L96" s="127"/>
      <c r="M96" s="127"/>
      <c r="N96" s="127"/>
      <c r="O96" s="127"/>
      <c r="P96" s="127"/>
      <c r="Q96" s="127"/>
      <c r="R96" s="127"/>
      <c r="S96" s="127"/>
    </row>
    <row r="97" spans="1:19" ht="12.75">
      <c r="A97" s="127"/>
      <c r="B97" s="127"/>
      <c r="C97" s="127"/>
      <c r="D97" s="127"/>
      <c r="E97" s="127"/>
      <c r="F97" s="127"/>
      <c r="G97" s="127"/>
      <c r="H97" s="127"/>
      <c r="I97" s="127"/>
      <c r="J97" s="127"/>
      <c r="K97" s="127"/>
      <c r="L97" s="127"/>
      <c r="M97" s="127"/>
      <c r="N97" s="127"/>
      <c r="O97" s="127"/>
      <c r="P97" s="127"/>
      <c r="Q97" s="127"/>
      <c r="R97" s="127"/>
      <c r="S97" s="127"/>
    </row>
    <row r="98" spans="1:19" ht="12.75">
      <c r="A98" s="127"/>
      <c r="B98" s="127"/>
      <c r="C98" s="127"/>
      <c r="D98" s="127"/>
      <c r="E98" s="127"/>
      <c r="F98" s="127"/>
      <c r="G98" s="127"/>
      <c r="H98" s="127"/>
      <c r="I98" s="127"/>
      <c r="J98" s="127"/>
      <c r="K98" s="127"/>
      <c r="L98" s="127"/>
      <c r="M98" s="127"/>
      <c r="N98" s="127"/>
      <c r="O98" s="127"/>
      <c r="P98" s="127"/>
      <c r="Q98" s="127"/>
      <c r="R98" s="127"/>
      <c r="S98" s="127"/>
    </row>
    <row r="99" spans="1:19" ht="12.75">
      <c r="A99" s="127"/>
      <c r="B99" s="127"/>
      <c r="C99" s="127"/>
      <c r="D99" s="127"/>
      <c r="E99" s="127"/>
      <c r="F99" s="127"/>
      <c r="G99" s="127"/>
      <c r="H99" s="127"/>
      <c r="I99" s="127"/>
      <c r="J99" s="127"/>
      <c r="K99" s="127"/>
      <c r="L99" s="127"/>
      <c r="M99" s="127"/>
      <c r="N99" s="127"/>
      <c r="O99" s="127"/>
      <c r="P99" s="127"/>
      <c r="Q99" s="127"/>
      <c r="R99" s="127"/>
      <c r="S99" s="127"/>
    </row>
    <row r="100" spans="1:19" ht="12.75">
      <c r="A100" s="127"/>
      <c r="B100" s="127"/>
      <c r="C100" s="127"/>
      <c r="D100" s="127"/>
      <c r="E100" s="127"/>
      <c r="F100" s="127"/>
      <c r="G100" s="127"/>
      <c r="H100" s="127"/>
      <c r="I100" s="127"/>
      <c r="J100" s="127"/>
      <c r="K100" s="127"/>
      <c r="L100" s="127"/>
      <c r="M100" s="127"/>
      <c r="N100" s="127"/>
      <c r="O100" s="127"/>
      <c r="P100" s="127"/>
      <c r="Q100" s="127"/>
      <c r="R100" s="127"/>
      <c r="S100" s="127"/>
    </row>
    <row r="101" spans="1:19" ht="12.75">
      <c r="A101" s="127"/>
      <c r="B101" s="127"/>
      <c r="C101" s="127"/>
      <c r="D101" s="127"/>
      <c r="E101" s="127"/>
      <c r="F101" s="127"/>
      <c r="G101" s="127"/>
      <c r="H101" s="127"/>
      <c r="I101" s="127"/>
      <c r="J101" s="127"/>
      <c r="K101" s="127"/>
      <c r="L101" s="127"/>
      <c r="M101" s="127"/>
      <c r="N101" s="127"/>
      <c r="O101" s="127"/>
      <c r="P101" s="127"/>
      <c r="Q101" s="127"/>
      <c r="R101" s="127"/>
      <c r="S101" s="127"/>
    </row>
    <row r="102" spans="1:19" ht="12.75">
      <c r="A102" s="127"/>
      <c r="B102" s="127"/>
      <c r="C102" s="127"/>
      <c r="D102" s="127"/>
      <c r="E102" s="127"/>
      <c r="F102" s="127"/>
      <c r="G102" s="127"/>
      <c r="H102" s="127"/>
      <c r="I102" s="127"/>
      <c r="J102" s="127"/>
      <c r="K102" s="127"/>
      <c r="L102" s="127"/>
      <c r="M102" s="127"/>
      <c r="N102" s="127"/>
      <c r="O102" s="127"/>
      <c r="P102" s="127"/>
      <c r="Q102" s="127"/>
      <c r="R102" s="127"/>
      <c r="S102" s="127"/>
    </row>
    <row r="103" spans="1:19" ht="12.75">
      <c r="A103" s="127"/>
      <c r="B103" s="127"/>
      <c r="C103" s="127"/>
      <c r="D103" s="127"/>
      <c r="E103" s="127"/>
      <c r="F103" s="127"/>
      <c r="G103" s="127"/>
      <c r="H103" s="127"/>
      <c r="I103" s="127"/>
      <c r="J103" s="127"/>
      <c r="K103" s="127"/>
      <c r="L103" s="127"/>
      <c r="M103" s="127"/>
      <c r="N103" s="127"/>
      <c r="O103" s="127"/>
      <c r="P103" s="127"/>
      <c r="Q103" s="127"/>
      <c r="R103" s="127"/>
      <c r="S103" s="127"/>
    </row>
    <row r="104" spans="1:19" ht="12.75">
      <c r="A104" s="127"/>
      <c r="B104" s="127"/>
      <c r="C104" s="127"/>
      <c r="D104" s="127"/>
      <c r="E104" s="127"/>
      <c r="F104" s="127"/>
      <c r="G104" s="127"/>
      <c r="H104" s="127"/>
      <c r="I104" s="127"/>
      <c r="J104" s="127"/>
      <c r="K104" s="127"/>
      <c r="L104" s="127"/>
      <c r="M104" s="127"/>
      <c r="N104" s="127"/>
      <c r="O104" s="127"/>
      <c r="P104" s="127"/>
      <c r="Q104" s="127"/>
      <c r="R104" s="127"/>
      <c r="S104" s="127"/>
    </row>
    <row r="105" spans="1:19" ht="12.75">
      <c r="A105" s="127"/>
      <c r="B105" s="127"/>
      <c r="C105" s="127"/>
      <c r="D105" s="127"/>
      <c r="E105" s="127"/>
      <c r="F105" s="127"/>
      <c r="G105" s="127"/>
      <c r="H105" s="127"/>
      <c r="I105" s="127"/>
      <c r="J105" s="127"/>
      <c r="K105" s="127"/>
      <c r="L105" s="127"/>
      <c r="M105" s="127"/>
      <c r="N105" s="127"/>
      <c r="O105" s="127"/>
      <c r="P105" s="127"/>
      <c r="Q105" s="127"/>
      <c r="R105" s="127"/>
      <c r="S105" s="127"/>
    </row>
    <row r="106" spans="1:19" ht="12.75">
      <c r="A106" s="127"/>
      <c r="B106" s="127"/>
      <c r="C106" s="127"/>
      <c r="D106" s="127"/>
      <c r="E106" s="127"/>
      <c r="F106" s="127"/>
      <c r="G106" s="127"/>
      <c r="H106" s="127"/>
      <c r="I106" s="127"/>
      <c r="J106" s="127"/>
      <c r="K106" s="127"/>
      <c r="L106" s="127"/>
      <c r="M106" s="127"/>
      <c r="N106" s="127"/>
      <c r="O106" s="127"/>
      <c r="P106" s="127"/>
      <c r="Q106" s="127"/>
      <c r="R106" s="127"/>
      <c r="S106" s="127"/>
    </row>
    <row r="107" spans="1:19" ht="12.75">
      <c r="A107" s="127"/>
      <c r="B107" s="127"/>
      <c r="C107" s="127"/>
      <c r="D107" s="127"/>
      <c r="E107" s="127"/>
      <c r="F107" s="127"/>
      <c r="G107" s="127"/>
      <c r="H107" s="127"/>
      <c r="I107" s="127"/>
      <c r="J107" s="127"/>
      <c r="K107" s="127"/>
      <c r="L107" s="127"/>
      <c r="M107" s="127"/>
      <c r="N107" s="127"/>
      <c r="O107" s="127"/>
      <c r="P107" s="127"/>
      <c r="Q107" s="127"/>
      <c r="R107" s="127"/>
      <c r="S107" s="127"/>
    </row>
    <row r="108" spans="1:19" ht="12.75">
      <c r="A108" s="127"/>
      <c r="B108" s="127"/>
      <c r="C108" s="127"/>
      <c r="D108" s="127"/>
      <c r="E108" s="127"/>
      <c r="F108" s="127"/>
      <c r="G108" s="127"/>
      <c r="H108" s="127"/>
      <c r="I108" s="127"/>
      <c r="J108" s="127"/>
      <c r="K108" s="127"/>
      <c r="L108" s="127"/>
      <c r="M108" s="127"/>
      <c r="N108" s="127"/>
      <c r="O108" s="127"/>
      <c r="P108" s="127"/>
      <c r="Q108" s="127"/>
      <c r="R108" s="127"/>
      <c r="S108" s="127"/>
    </row>
    <row r="109" spans="1:19" ht="12.75">
      <c r="A109" s="127"/>
      <c r="B109" s="127"/>
      <c r="C109" s="127"/>
      <c r="D109" s="127"/>
      <c r="E109" s="127"/>
      <c r="F109" s="127"/>
      <c r="G109" s="127"/>
      <c r="H109" s="127"/>
      <c r="I109" s="127"/>
      <c r="J109" s="127"/>
      <c r="K109" s="127"/>
      <c r="L109" s="127"/>
      <c r="M109" s="127"/>
      <c r="N109" s="127"/>
      <c r="O109" s="127"/>
      <c r="P109" s="127"/>
      <c r="Q109" s="127"/>
      <c r="R109" s="127"/>
      <c r="S109" s="127"/>
    </row>
    <row r="110" spans="1:19" ht="12.75">
      <c r="A110" s="127"/>
      <c r="B110" s="127"/>
      <c r="C110" s="127"/>
      <c r="D110" s="127"/>
      <c r="E110" s="127"/>
      <c r="F110" s="127"/>
      <c r="G110" s="127"/>
      <c r="H110" s="127"/>
      <c r="I110" s="127"/>
      <c r="J110" s="127"/>
      <c r="K110" s="127"/>
      <c r="L110" s="127"/>
      <c r="M110" s="127"/>
      <c r="N110" s="127"/>
      <c r="O110" s="127"/>
      <c r="P110" s="127"/>
      <c r="Q110" s="127"/>
      <c r="R110" s="127"/>
      <c r="S110" s="127"/>
    </row>
    <row r="111" spans="1:19" ht="12.75">
      <c r="A111" s="127"/>
      <c r="B111" s="127"/>
      <c r="C111" s="127"/>
      <c r="D111" s="127"/>
      <c r="E111" s="127"/>
      <c r="F111" s="127"/>
      <c r="G111" s="127"/>
      <c r="H111" s="127"/>
      <c r="I111" s="127"/>
      <c r="J111" s="127"/>
      <c r="K111" s="127"/>
      <c r="L111" s="127"/>
      <c r="M111" s="127"/>
      <c r="N111" s="127"/>
      <c r="O111" s="127"/>
      <c r="P111" s="127"/>
      <c r="Q111" s="127"/>
      <c r="R111" s="127"/>
      <c r="S111" s="127"/>
    </row>
    <row r="112" spans="1:19" ht="12.75">
      <c r="A112" s="127"/>
      <c r="B112" s="127"/>
      <c r="C112" s="127"/>
      <c r="D112" s="127"/>
      <c r="E112" s="127"/>
      <c r="F112" s="127"/>
      <c r="G112" s="127"/>
      <c r="H112" s="127"/>
      <c r="I112" s="127"/>
      <c r="J112" s="127"/>
      <c r="K112" s="127"/>
      <c r="L112" s="127"/>
      <c r="M112" s="127"/>
      <c r="N112" s="127"/>
      <c r="O112" s="127"/>
      <c r="P112" s="127"/>
      <c r="Q112" s="127"/>
      <c r="R112" s="127"/>
      <c r="S112" s="127"/>
    </row>
    <row r="113" spans="1:19" ht="12.75">
      <c r="A113" s="127"/>
      <c r="B113" s="127"/>
      <c r="C113" s="127"/>
      <c r="D113" s="127"/>
      <c r="E113" s="127"/>
      <c r="F113" s="127"/>
      <c r="G113" s="127"/>
      <c r="H113" s="127"/>
      <c r="I113" s="127"/>
      <c r="J113" s="127"/>
      <c r="K113" s="127"/>
      <c r="L113" s="127"/>
      <c r="M113" s="127"/>
      <c r="N113" s="127"/>
      <c r="O113" s="127"/>
      <c r="P113" s="127"/>
      <c r="Q113" s="127"/>
      <c r="R113" s="127"/>
      <c r="S113" s="127"/>
    </row>
    <row r="114" spans="1:19" ht="12.75">
      <c r="A114" s="127"/>
      <c r="B114" s="127"/>
      <c r="C114" s="127"/>
      <c r="D114" s="127"/>
      <c r="E114" s="127"/>
      <c r="F114" s="127"/>
      <c r="G114" s="127"/>
      <c r="H114" s="127"/>
      <c r="I114" s="127"/>
      <c r="J114" s="127"/>
      <c r="K114" s="127"/>
      <c r="L114" s="127"/>
      <c r="M114" s="127"/>
      <c r="N114" s="127"/>
      <c r="O114" s="127"/>
      <c r="P114" s="127"/>
      <c r="Q114" s="127"/>
      <c r="R114" s="127"/>
      <c r="S114" s="127"/>
    </row>
    <row r="115" spans="1:19" ht="12.75">
      <c r="A115" s="127"/>
      <c r="B115" s="127"/>
      <c r="C115" s="127"/>
      <c r="D115" s="127"/>
      <c r="E115" s="127"/>
      <c r="F115" s="127"/>
      <c r="G115" s="127"/>
      <c r="H115" s="127"/>
      <c r="I115" s="127"/>
      <c r="J115" s="127"/>
      <c r="K115" s="127"/>
      <c r="L115" s="127"/>
      <c r="M115" s="127"/>
      <c r="N115" s="127"/>
      <c r="O115" s="127"/>
      <c r="P115" s="127"/>
      <c r="Q115" s="127"/>
      <c r="R115" s="127"/>
      <c r="S115" s="127"/>
    </row>
    <row r="116" spans="1:19" ht="12.75">
      <c r="A116" s="127"/>
      <c r="B116" s="127"/>
      <c r="C116" s="127"/>
      <c r="D116" s="127"/>
      <c r="E116" s="127"/>
      <c r="F116" s="127"/>
      <c r="G116" s="127"/>
      <c r="H116" s="127"/>
      <c r="I116" s="127"/>
      <c r="J116" s="127"/>
      <c r="K116" s="127"/>
      <c r="L116" s="127"/>
      <c r="M116" s="127"/>
      <c r="N116" s="127"/>
      <c r="O116" s="127"/>
      <c r="P116" s="127"/>
      <c r="Q116" s="127"/>
      <c r="R116" s="127"/>
      <c r="S116" s="127"/>
    </row>
    <row r="117" spans="1:19" ht="12.75">
      <c r="A117" s="127"/>
      <c r="B117" s="127"/>
      <c r="C117" s="127"/>
      <c r="D117" s="127"/>
      <c r="E117" s="127"/>
      <c r="F117" s="127"/>
      <c r="G117" s="127"/>
      <c r="H117" s="127"/>
      <c r="I117" s="127"/>
      <c r="J117" s="127"/>
      <c r="K117" s="127"/>
      <c r="L117" s="127"/>
      <c r="M117" s="127"/>
      <c r="N117" s="127"/>
      <c r="O117" s="127"/>
      <c r="P117" s="127"/>
      <c r="Q117" s="127"/>
      <c r="R117" s="127"/>
      <c r="S117" s="127"/>
    </row>
    <row r="118" spans="1:19" ht="12.75">
      <c r="A118" s="127"/>
      <c r="B118" s="127"/>
      <c r="C118" s="127"/>
      <c r="D118" s="127"/>
      <c r="E118" s="127"/>
      <c r="F118" s="127"/>
      <c r="G118" s="127"/>
      <c r="H118" s="127"/>
      <c r="I118" s="127"/>
      <c r="J118" s="127"/>
      <c r="K118" s="127"/>
      <c r="L118" s="127"/>
      <c r="M118" s="127"/>
      <c r="N118" s="127"/>
      <c r="O118" s="127"/>
      <c r="P118" s="127"/>
      <c r="Q118" s="127"/>
      <c r="R118" s="127"/>
      <c r="S118" s="127"/>
    </row>
    <row r="119" spans="1:19" ht="12.75">
      <c r="A119" s="127"/>
      <c r="B119" s="127"/>
      <c r="C119" s="127"/>
      <c r="D119" s="127"/>
      <c r="E119" s="127"/>
      <c r="F119" s="127"/>
      <c r="G119" s="127"/>
      <c r="H119" s="127"/>
      <c r="I119" s="127"/>
      <c r="J119" s="127"/>
      <c r="K119" s="127"/>
      <c r="L119" s="127"/>
      <c r="M119" s="127"/>
      <c r="N119" s="127"/>
      <c r="O119" s="127"/>
      <c r="P119" s="127"/>
      <c r="Q119" s="127"/>
      <c r="R119" s="127"/>
      <c r="S119" s="127"/>
    </row>
    <row r="120" spans="1:19" ht="12.75">
      <c r="A120" s="127"/>
      <c r="B120" s="127"/>
      <c r="C120" s="127"/>
      <c r="D120" s="127"/>
      <c r="E120" s="127"/>
      <c r="F120" s="127"/>
      <c r="G120" s="127"/>
      <c r="H120" s="127"/>
      <c r="I120" s="127"/>
      <c r="J120" s="127"/>
      <c r="K120" s="127"/>
      <c r="L120" s="127"/>
      <c r="M120" s="127"/>
      <c r="N120" s="127"/>
      <c r="O120" s="127"/>
      <c r="P120" s="127"/>
      <c r="Q120" s="127"/>
      <c r="R120" s="127"/>
      <c r="S120" s="127"/>
    </row>
    <row r="121" spans="1:19" ht="12.75">
      <c r="A121" s="127"/>
      <c r="B121" s="127"/>
      <c r="C121" s="127"/>
      <c r="D121" s="127"/>
      <c r="E121" s="127"/>
      <c r="F121" s="127"/>
      <c r="G121" s="127"/>
      <c r="H121" s="127"/>
      <c r="I121" s="127"/>
      <c r="J121" s="127"/>
      <c r="K121" s="127"/>
      <c r="L121" s="127"/>
      <c r="M121" s="127"/>
      <c r="N121" s="127"/>
      <c r="O121" s="127"/>
      <c r="P121" s="127"/>
      <c r="Q121" s="127"/>
      <c r="R121" s="127"/>
      <c r="S121" s="127"/>
    </row>
    <row r="122" spans="1:19" ht="12.75">
      <c r="A122" s="127"/>
      <c r="B122" s="127"/>
      <c r="C122" s="127"/>
      <c r="D122" s="127"/>
      <c r="E122" s="127"/>
      <c r="F122" s="127"/>
      <c r="G122" s="127"/>
      <c r="H122" s="127"/>
      <c r="I122" s="127"/>
      <c r="J122" s="127"/>
      <c r="K122" s="127"/>
      <c r="L122" s="127"/>
      <c r="M122" s="127"/>
      <c r="N122" s="127"/>
      <c r="O122" s="127"/>
      <c r="P122" s="127"/>
      <c r="Q122" s="127"/>
      <c r="R122" s="127"/>
      <c r="S122" s="127"/>
    </row>
    <row r="123" spans="1:19" ht="12.75">
      <c r="A123" s="127"/>
      <c r="B123" s="127"/>
      <c r="C123" s="127"/>
      <c r="D123" s="127"/>
      <c r="E123" s="127"/>
      <c r="F123" s="127"/>
      <c r="G123" s="127"/>
      <c r="H123" s="127"/>
      <c r="I123" s="127"/>
      <c r="J123" s="127"/>
      <c r="K123" s="127"/>
      <c r="L123" s="127"/>
      <c r="M123" s="127"/>
      <c r="N123" s="127"/>
      <c r="O123" s="127"/>
      <c r="P123" s="127"/>
      <c r="Q123" s="127"/>
      <c r="R123" s="127"/>
      <c r="S123" s="127"/>
    </row>
    <row r="124" spans="1:19" ht="12.75">
      <c r="A124" s="127"/>
      <c r="B124" s="127"/>
      <c r="C124" s="127"/>
      <c r="D124" s="127"/>
      <c r="E124" s="127"/>
      <c r="F124" s="127"/>
      <c r="G124" s="127"/>
      <c r="H124" s="127"/>
      <c r="I124" s="127"/>
      <c r="J124" s="127"/>
      <c r="K124" s="127"/>
      <c r="L124" s="127"/>
      <c r="M124" s="127"/>
      <c r="N124" s="127"/>
      <c r="O124" s="127"/>
      <c r="P124" s="127"/>
      <c r="Q124" s="127"/>
      <c r="R124" s="127"/>
      <c r="S124" s="127"/>
    </row>
    <row r="125" spans="1:19" ht="12.75">
      <c r="A125" s="127"/>
      <c r="B125" s="127"/>
      <c r="C125" s="127"/>
      <c r="D125" s="127"/>
      <c r="E125" s="127"/>
      <c r="F125" s="127"/>
      <c r="G125" s="127"/>
      <c r="H125" s="127"/>
      <c r="I125" s="127"/>
      <c r="J125" s="127"/>
      <c r="K125" s="127"/>
      <c r="L125" s="127"/>
      <c r="M125" s="127"/>
      <c r="N125" s="127"/>
      <c r="O125" s="127"/>
      <c r="P125" s="127"/>
      <c r="Q125" s="127"/>
      <c r="R125" s="127"/>
      <c r="S125" s="127"/>
    </row>
    <row r="126" spans="1:19" ht="12.75">
      <c r="A126" s="127"/>
      <c r="B126" s="127"/>
      <c r="C126" s="127"/>
      <c r="D126" s="127"/>
      <c r="E126" s="127"/>
      <c r="F126" s="127"/>
      <c r="G126" s="127"/>
      <c r="H126" s="127"/>
      <c r="I126" s="127"/>
      <c r="J126" s="127"/>
      <c r="K126" s="127"/>
      <c r="L126" s="127"/>
      <c r="M126" s="127"/>
      <c r="N126" s="127"/>
      <c r="O126" s="127"/>
      <c r="P126" s="127"/>
      <c r="Q126" s="127"/>
      <c r="R126" s="127"/>
      <c r="S126" s="127"/>
    </row>
    <row r="127" spans="1:19" ht="12.75">
      <c r="A127" s="127"/>
      <c r="B127" s="127"/>
      <c r="C127" s="127"/>
      <c r="D127" s="127"/>
      <c r="E127" s="127"/>
      <c r="F127" s="127"/>
      <c r="G127" s="127"/>
      <c r="H127" s="127"/>
      <c r="I127" s="127"/>
      <c r="J127" s="127"/>
      <c r="K127" s="127"/>
      <c r="L127" s="127"/>
      <c r="M127" s="127"/>
      <c r="N127" s="127"/>
      <c r="O127" s="127"/>
      <c r="P127" s="127"/>
      <c r="Q127" s="127"/>
      <c r="R127" s="127"/>
      <c r="S127" s="127"/>
    </row>
    <row r="128" spans="1:19" ht="12.75">
      <c r="A128" s="127"/>
      <c r="B128" s="127"/>
      <c r="C128" s="127"/>
      <c r="D128" s="127"/>
      <c r="E128" s="127"/>
      <c r="F128" s="127"/>
      <c r="G128" s="127"/>
      <c r="H128" s="127"/>
      <c r="I128" s="127"/>
      <c r="J128" s="127"/>
      <c r="K128" s="127"/>
      <c r="L128" s="127"/>
      <c r="M128" s="127"/>
      <c r="N128" s="127"/>
      <c r="O128" s="127"/>
      <c r="P128" s="127"/>
      <c r="Q128" s="127"/>
      <c r="R128" s="127"/>
      <c r="S128" s="127"/>
    </row>
    <row r="129" spans="1:19" ht="12.75">
      <c r="A129" s="127"/>
      <c r="B129" s="127"/>
      <c r="C129" s="127"/>
      <c r="D129" s="127"/>
      <c r="E129" s="127"/>
      <c r="F129" s="127"/>
      <c r="G129" s="127"/>
      <c r="H129" s="127"/>
      <c r="I129" s="127"/>
      <c r="J129" s="127"/>
      <c r="K129" s="127"/>
      <c r="L129" s="127"/>
      <c r="M129" s="127"/>
      <c r="N129" s="127"/>
      <c r="O129" s="127"/>
      <c r="P129" s="127"/>
      <c r="Q129" s="127"/>
      <c r="R129" s="127"/>
      <c r="S129" s="127"/>
    </row>
    <row r="130" spans="1:19" ht="12.75">
      <c r="A130" s="127"/>
      <c r="B130" s="127"/>
      <c r="C130" s="127"/>
      <c r="D130" s="127"/>
      <c r="E130" s="127"/>
      <c r="F130" s="127"/>
      <c r="G130" s="127"/>
      <c r="H130" s="127"/>
      <c r="I130" s="127"/>
      <c r="J130" s="127"/>
      <c r="K130" s="127"/>
      <c r="L130" s="127"/>
      <c r="M130" s="127"/>
      <c r="N130" s="127"/>
      <c r="O130" s="127"/>
      <c r="P130" s="127"/>
      <c r="Q130" s="127"/>
      <c r="R130" s="127"/>
      <c r="S130" s="127"/>
    </row>
    <row r="131" spans="1:19" ht="12.75">
      <c r="A131" s="127"/>
      <c r="B131" s="127"/>
      <c r="C131" s="127"/>
      <c r="D131" s="127"/>
      <c r="E131" s="127"/>
      <c r="F131" s="127"/>
      <c r="G131" s="127"/>
      <c r="H131" s="127"/>
      <c r="I131" s="127"/>
      <c r="J131" s="127"/>
      <c r="K131" s="127"/>
      <c r="L131" s="127"/>
      <c r="M131" s="127"/>
      <c r="N131" s="127"/>
      <c r="O131" s="127"/>
      <c r="P131" s="127"/>
      <c r="Q131" s="127"/>
      <c r="R131" s="127"/>
      <c r="S131" s="127"/>
    </row>
    <row r="132" spans="1:19" ht="12.75">
      <c r="A132" s="127"/>
      <c r="B132" s="127"/>
      <c r="C132" s="127"/>
      <c r="D132" s="127"/>
      <c r="E132" s="127"/>
      <c r="F132" s="127"/>
      <c r="G132" s="127"/>
      <c r="H132" s="127"/>
      <c r="I132" s="127"/>
      <c r="J132" s="127"/>
      <c r="K132" s="127"/>
      <c r="L132" s="127"/>
      <c r="M132" s="127"/>
      <c r="N132" s="127"/>
      <c r="O132" s="127"/>
      <c r="P132" s="127"/>
      <c r="Q132" s="127"/>
      <c r="R132" s="127"/>
      <c r="S132" s="127"/>
    </row>
    <row r="133" spans="1:19" ht="12.75">
      <c r="A133" s="127"/>
      <c r="B133" s="127"/>
      <c r="C133" s="127"/>
      <c r="D133" s="127"/>
      <c r="E133" s="127"/>
      <c r="F133" s="127"/>
      <c r="G133" s="127"/>
      <c r="H133" s="127"/>
      <c r="I133" s="127"/>
      <c r="J133" s="127"/>
      <c r="K133" s="127"/>
      <c r="L133" s="127"/>
      <c r="M133" s="127"/>
      <c r="N133" s="127"/>
      <c r="O133" s="127"/>
      <c r="P133" s="127"/>
      <c r="Q133" s="127"/>
      <c r="R133" s="127"/>
      <c r="S133" s="127"/>
    </row>
    <row r="134" spans="1:19" ht="12.75">
      <c r="A134" s="127"/>
      <c r="B134" s="127"/>
      <c r="C134" s="127"/>
      <c r="D134" s="127"/>
      <c r="E134" s="127"/>
      <c r="F134" s="127"/>
      <c r="G134" s="127"/>
      <c r="H134" s="127"/>
      <c r="I134" s="127"/>
      <c r="J134" s="127"/>
      <c r="K134" s="127"/>
      <c r="L134" s="127"/>
      <c r="M134" s="127"/>
      <c r="N134" s="127"/>
      <c r="O134" s="127"/>
      <c r="P134" s="127"/>
      <c r="Q134" s="127"/>
      <c r="R134" s="127"/>
      <c r="S134" s="127"/>
    </row>
  </sheetData>
  <sheetProtection password="CC1A" sheet="1" objects="1" scenarios="1"/>
  <mergeCells count="4">
    <mergeCell ref="M22:N22"/>
    <mergeCell ref="M2:R2"/>
    <mergeCell ref="M6:N6"/>
    <mergeCell ref="M16:N16"/>
  </mergeCells>
  <hyperlinks>
    <hyperlink ref="F28" r:id="rId1" display="byayikci@meb.gov.tr"/>
  </hyperlinks>
  <printOptions/>
  <pageMargins left="0.75" right="0.75" top="1" bottom="1" header="0.5" footer="0.5"/>
  <pageSetup blackAndWhite="1"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codeName="Feuil2">
    <tabColor indexed="12"/>
    <pageSetUpPr fitToPage="1"/>
  </sheetPr>
  <dimension ref="A1:Q43"/>
  <sheetViews>
    <sheetView showGridLines="0" showOutlineSymbols="0" zoomScalePageLayoutView="0" workbookViewId="0" topLeftCell="A1">
      <selection activeCell="A3" sqref="A3"/>
    </sheetView>
  </sheetViews>
  <sheetFormatPr defaultColWidth="0" defaultRowHeight="12.75" zeroHeight="1"/>
  <cols>
    <col min="1" max="1" width="32.57421875" style="376" customWidth="1"/>
    <col min="2" max="2" width="12.00390625" style="351" customWidth="1"/>
    <col min="3" max="3" width="6.8515625" style="351" customWidth="1"/>
    <col min="4" max="4" width="12.57421875" style="351" customWidth="1"/>
    <col min="5" max="5" width="1.1484375" style="351" customWidth="1"/>
    <col min="6" max="6" width="6.57421875" style="351" customWidth="1"/>
    <col min="7" max="7" width="10.28125" style="351" customWidth="1"/>
    <col min="8" max="8" width="33.421875" style="351" customWidth="1"/>
    <col min="9" max="9" width="11.7109375" style="377" customWidth="1"/>
    <col min="10" max="10" width="8.7109375" style="377" customWidth="1"/>
    <col min="11" max="11" width="10.57421875" style="377" customWidth="1"/>
    <col min="12" max="12" width="9.28125" style="377" customWidth="1"/>
    <col min="13" max="13" width="3.8515625" style="351" customWidth="1"/>
    <col min="14" max="14" width="7.57421875" style="351" hidden="1" customWidth="1"/>
    <col min="15" max="15" width="8.140625" style="351" hidden="1" customWidth="1"/>
    <col min="16" max="16" width="4.00390625" style="351" hidden="1" customWidth="1"/>
    <col min="17" max="17" width="13.57421875" style="351" hidden="1" customWidth="1"/>
    <col min="18" max="16384" width="0" style="351" hidden="1" customWidth="1"/>
  </cols>
  <sheetData>
    <row r="1" spans="1:17" ht="18" customHeight="1">
      <c r="A1" s="279" t="s">
        <v>241</v>
      </c>
      <c r="B1" s="272"/>
      <c r="C1" s="348"/>
      <c r="D1" s="348"/>
      <c r="E1" s="348"/>
      <c r="F1" s="348"/>
      <c r="G1" s="348"/>
      <c r="H1" s="286" t="s">
        <v>79</v>
      </c>
      <c r="I1" s="332">
        <v>1</v>
      </c>
      <c r="J1" s="332">
        <v>2</v>
      </c>
      <c r="K1" s="332">
        <v>3</v>
      </c>
      <c r="L1" s="332">
        <v>4</v>
      </c>
      <c r="M1" s="349"/>
      <c r="N1" s="350"/>
      <c r="O1" s="350"/>
      <c r="P1" s="350"/>
      <c r="Q1" s="350"/>
    </row>
    <row r="2" spans="1:17" ht="11.25" customHeight="1">
      <c r="A2" s="280"/>
      <c r="B2" s="348"/>
      <c r="C2" s="348"/>
      <c r="D2" s="348"/>
      <c r="E2" s="348"/>
      <c r="F2" s="348"/>
      <c r="G2" s="348"/>
      <c r="H2" s="287"/>
      <c r="I2" s="287"/>
      <c r="J2" s="287"/>
      <c r="K2" s="287"/>
      <c r="L2" s="287"/>
      <c r="M2" s="349"/>
      <c r="N2" s="350"/>
      <c r="O2" s="350"/>
      <c r="P2" s="350"/>
      <c r="Q2" s="350"/>
    </row>
    <row r="3" spans="1:17" ht="12.75">
      <c r="A3" s="281" t="s">
        <v>67</v>
      </c>
      <c r="B3" s="293">
        <v>60103</v>
      </c>
      <c r="C3" s="352"/>
      <c r="D3" s="333"/>
      <c r="E3" s="333"/>
      <c r="F3" s="333"/>
      <c r="G3" s="333"/>
      <c r="H3" s="288" t="s">
        <v>71</v>
      </c>
      <c r="I3" s="120" t="str">
        <f>IF(ISERROR(VLOOKUP(B10,ANAKOD!B3:X10,3,0)),"",VLOOKUP(B10,ANAKOD!B3:X10,3,0))</f>
        <v>13</v>
      </c>
      <c r="J3" s="121" t="str">
        <f>IF(ISERROR(VLOOKUP(B10,ANAKOD!B3:X10,4,0)),"",VLOOKUP(B10,ANAKOD!B3:X10,4,0))</f>
        <v>01</v>
      </c>
      <c r="K3" s="121" t="str">
        <f>IF(ISERROR(VLOOKUP(B10,ANAKOD!B3:X10,5,0)),"",VLOOKUP(B10,ANAKOD!B3:X10,5,0))</f>
        <v>00</v>
      </c>
      <c r="L3" s="120" t="str">
        <f>IF(ISERROR(VLOOKUP(B10,ANAKOD!B3:X10,6,0)),"",VLOOKUP(B10,ANAKOD!B3:X10,6,0))</f>
        <v>62</v>
      </c>
      <c r="M3" s="349"/>
      <c r="N3" s="350"/>
      <c r="O3" s="350"/>
      <c r="P3" s="2" t="s">
        <v>25</v>
      </c>
      <c r="Q3" s="1" t="s">
        <v>7</v>
      </c>
    </row>
    <row r="4" spans="1:17" ht="12.75">
      <c r="A4" s="281" t="s">
        <v>68</v>
      </c>
      <c r="B4" s="294" t="s">
        <v>246</v>
      </c>
      <c r="C4" s="352"/>
      <c r="D4" s="352"/>
      <c r="E4" s="352"/>
      <c r="F4" s="352"/>
      <c r="G4" s="352"/>
      <c r="H4" s="288" t="s">
        <v>72</v>
      </c>
      <c r="I4" s="121" t="str">
        <f>IF(ISERROR(VLOOKUP(B10,ANAKOD!B3:X10,7,0)),"",VLOOKUP(B10,ANAKOD!B3:X10,7,0))</f>
        <v>01</v>
      </c>
      <c r="J4" s="121">
        <f>IF(ISERROR(VLOOKUP(B10,ANAKOD!B3:X10,8,0)),"",VLOOKUP(B10,ANAKOD!B3:X10,8,0))</f>
        <v>3</v>
      </c>
      <c r="K4" s="121">
        <f>IF(ISERROR(VLOOKUP(B10,ANAKOD!B3:X10,9,0)),"",VLOOKUP(B10,ANAKOD!B3:X10,9,0))</f>
        <v>9</v>
      </c>
      <c r="L4" s="121" t="str">
        <f>IF(ISERROR(VLOOKUP(B10,ANAKOD!B3:X10,1,0)),"",VLOOKUP(B10,ANAKOD!B3:X10,10,0))</f>
        <v>00</v>
      </c>
      <c r="M4" s="349"/>
      <c r="N4" s="350"/>
      <c r="O4" s="350"/>
      <c r="P4" s="2" t="s">
        <v>2</v>
      </c>
      <c r="Q4" s="1" t="s">
        <v>8</v>
      </c>
    </row>
    <row r="5" spans="1:17" ht="12.75">
      <c r="A5" s="281" t="s">
        <v>69</v>
      </c>
      <c r="B5" s="295">
        <v>2016</v>
      </c>
      <c r="C5" s="333"/>
      <c r="D5" s="333"/>
      <c r="E5" s="333"/>
      <c r="F5" s="333"/>
      <c r="G5" s="333"/>
      <c r="H5" s="288" t="s">
        <v>73</v>
      </c>
      <c r="I5" s="122">
        <f>IF(ISERROR(VLOOKUP(B10,ANAKOD!B3:X10,11,0)),"",VLOOKUP(B10,ANAKOD!B3:X10,11,0))</f>
        <v>1</v>
      </c>
      <c r="J5" s="353"/>
      <c r="K5" s="353"/>
      <c r="L5" s="353"/>
      <c r="M5" s="349"/>
      <c r="N5" s="350"/>
      <c r="O5" s="350"/>
      <c r="P5" s="2" t="s">
        <v>26</v>
      </c>
      <c r="Q5" s="1" t="s">
        <v>9</v>
      </c>
    </row>
    <row r="6" spans="1:17" ht="12.75">
      <c r="A6" s="281" t="s">
        <v>313</v>
      </c>
      <c r="B6" s="294" t="s">
        <v>258</v>
      </c>
      <c r="C6" s="354"/>
      <c r="D6" s="354"/>
      <c r="E6" s="354"/>
      <c r="F6" s="354"/>
      <c r="G6" s="354"/>
      <c r="H6" s="288" t="s">
        <v>74</v>
      </c>
      <c r="I6" s="121">
        <f>IF(ISERROR(VLOOKUP(B10,ANAKOD!B3:X10,12,0)),"",VLOOKUP(B10,ANAKOD!B3:X10,12,0))</f>
        <v>3</v>
      </c>
      <c r="J6" s="121">
        <f>IF(ISERROR(VLOOKUP(B10,ANAKOD!B3:X10,13,0)),"",VLOOKUP(B10,ANAKOD!B3:X10,13,0))</f>
        <v>3</v>
      </c>
      <c r="K6" s="121">
        <f>IF(ISERROR(VLOOKUP(B10,ANAKOD!B3:X10,14,0)),"",VLOOKUP(B10,ANAKOD!B3:X10,14,0))</f>
        <v>5</v>
      </c>
      <c r="L6" s="121">
        <f>IF(ISERROR(VLOOKUP(B10,ANAKOD!B3:X10,15,0)),"",VLOOKUP(B10,ANAKOD!B3:X10,15,0))</f>
        <v>1</v>
      </c>
      <c r="M6" s="349"/>
      <c r="N6" s="350"/>
      <c r="O6" s="350"/>
      <c r="P6" s="2" t="s">
        <v>27</v>
      </c>
      <c r="Q6" s="1" t="s">
        <v>10</v>
      </c>
    </row>
    <row r="7" spans="1:17" ht="12.75">
      <c r="A7" s="281" t="s">
        <v>314</v>
      </c>
      <c r="B7" s="296">
        <v>285</v>
      </c>
      <c r="C7" s="354"/>
      <c r="D7" s="354"/>
      <c r="E7" s="354"/>
      <c r="F7" s="354"/>
      <c r="G7" s="355"/>
      <c r="H7" s="288" t="s">
        <v>134</v>
      </c>
      <c r="I7" s="121">
        <f>IF(ISERROR(VLOOKUP(B10,ANAKOD!B3:X10,16,0)),"",VLOOKUP(B10,ANAKOD!B3:X10,16,0))</f>
        <v>1</v>
      </c>
      <c r="J7" s="121">
        <f>IF(ISERROR(VLOOKUP(B10,ANAKOD!B3:X10,17,0)),"",VLOOKUP(B10,ANAKOD!B3:X10,17,0))</f>
        <v>5</v>
      </c>
      <c r="K7" s="121">
        <f>IF(ISERROR(VLOOKUP(B10,ANAKOD!B3:X10,18,0)),"",VLOOKUP(B10,ANAKOD!B3:X10,18,0))</f>
        <v>1</v>
      </c>
      <c r="L7" s="121">
        <f>IF(ISERROR(VLOOKUP(B10,ANAKOD!B3:X10,19,0)),"",VLOOKUP(B10,ANAKOD!B3:X10,19,0))</f>
        <v>1</v>
      </c>
      <c r="M7" s="349"/>
      <c r="N7" s="350"/>
      <c r="O7" s="350"/>
      <c r="P7" s="2"/>
      <c r="Q7" s="1"/>
    </row>
    <row r="8" spans="1:17" ht="12.75">
      <c r="A8" s="282"/>
      <c r="B8" s="297"/>
      <c r="C8" s="354"/>
      <c r="D8" s="354"/>
      <c r="E8" s="354"/>
      <c r="F8" s="354"/>
      <c r="G8" s="354"/>
      <c r="H8" s="288" t="s">
        <v>135</v>
      </c>
      <c r="I8" s="121">
        <f>IF(ISERROR(VLOOKUP(B10,ANAKOD!B3:X10,20,0)),"",VLOOKUP(B10,ANAKOD!B3:X10,20,0))</f>
        <v>2</v>
      </c>
      <c r="J8" s="121">
        <f>IF(ISERROR(VLOOKUP(B10,ANAKOD!B3:X10,21,0)),"",VLOOKUP(B10,ANAKOD!B3:X10,21,0))</f>
        <v>0</v>
      </c>
      <c r="K8" s="121">
        <f>IF(ISERROR(VLOOKUP(B10,ANAKOD!B3:X10,22,0)),"",VLOOKUP(B10,ANAKOD!B3:X10,22,0))</f>
        <v>0</v>
      </c>
      <c r="L8" s="121">
        <f>IF(ISERROR(VLOOKUP(B10,ANAKOD!B3:X10,23,0)),"",VLOOKUP(B10,ANAKOD!B3:X10,23,0))</f>
        <v>0</v>
      </c>
      <c r="M8" s="349"/>
      <c r="N8" s="350"/>
      <c r="O8" s="350"/>
      <c r="P8" s="2"/>
      <c r="Q8" s="1"/>
    </row>
    <row r="9" spans="1:17" ht="12.75">
      <c r="A9" s="282"/>
      <c r="B9" s="298"/>
      <c r="C9" s="354"/>
      <c r="D9" s="354"/>
      <c r="E9" s="354"/>
      <c r="F9" s="354"/>
      <c r="G9" s="354"/>
      <c r="H9" s="288"/>
      <c r="I9" s="273"/>
      <c r="J9" s="273"/>
      <c r="K9" s="273"/>
      <c r="L9" s="273"/>
      <c r="M9" s="349"/>
      <c r="N9" s="350"/>
      <c r="O9" s="350"/>
      <c r="P9" s="2"/>
      <c r="Q9" s="1"/>
    </row>
    <row r="10" spans="1:17" ht="12.75">
      <c r="A10" s="282" t="s">
        <v>146</v>
      </c>
      <c r="B10" s="631" t="s">
        <v>170</v>
      </c>
      <c r="C10" s="631"/>
      <c r="D10" s="631"/>
      <c r="E10" s="631"/>
      <c r="F10" s="631"/>
      <c r="G10" s="631"/>
      <c r="H10" s="288" t="s">
        <v>82</v>
      </c>
      <c r="I10" s="635" t="s">
        <v>289</v>
      </c>
      <c r="J10" s="635"/>
      <c r="K10" s="273"/>
      <c r="L10" s="273"/>
      <c r="M10" s="349"/>
      <c r="N10" s="350" t="s">
        <v>81</v>
      </c>
      <c r="O10" s="350" t="s">
        <v>36</v>
      </c>
      <c r="P10" s="2" t="s">
        <v>28</v>
      </c>
      <c r="Q10" s="1" t="s">
        <v>11</v>
      </c>
    </row>
    <row r="11" spans="1:17" ht="12.75">
      <c r="A11" s="282" t="s">
        <v>138</v>
      </c>
      <c r="B11" s="299" t="s">
        <v>247</v>
      </c>
      <c r="C11" s="333"/>
      <c r="D11" s="333"/>
      <c r="E11" s="333"/>
      <c r="F11" s="333"/>
      <c r="G11" s="333"/>
      <c r="H11" s="288" t="s">
        <v>140</v>
      </c>
      <c r="I11" s="614" t="s">
        <v>311</v>
      </c>
      <c r="J11" s="614"/>
      <c r="K11" s="278"/>
      <c r="L11" s="278"/>
      <c r="M11" s="349"/>
      <c r="N11" s="350"/>
      <c r="O11" s="350"/>
      <c r="P11" s="2"/>
      <c r="Q11" s="1"/>
    </row>
    <row r="12" spans="1:17" ht="12.75">
      <c r="A12" s="282" t="s">
        <v>70</v>
      </c>
      <c r="B12" s="300" t="s">
        <v>248</v>
      </c>
      <c r="C12" s="333"/>
      <c r="D12" s="333"/>
      <c r="E12" s="333"/>
      <c r="F12" s="333"/>
      <c r="G12" s="333"/>
      <c r="H12" s="288"/>
      <c r="I12" s="560"/>
      <c r="J12" s="560"/>
      <c r="K12" s="278"/>
      <c r="L12" s="278"/>
      <c r="M12" s="349"/>
      <c r="N12" s="350"/>
      <c r="O12" s="350"/>
      <c r="P12" s="2"/>
      <c r="Q12" s="1"/>
    </row>
    <row r="13" spans="1:17" ht="13.5" thickBot="1">
      <c r="A13" s="282" t="s">
        <v>143</v>
      </c>
      <c r="B13" s="333" t="s">
        <v>249</v>
      </c>
      <c r="C13" s="333"/>
      <c r="D13" s="333"/>
      <c r="E13" s="333"/>
      <c r="F13" s="333"/>
      <c r="G13" s="333"/>
      <c r="H13" s="288" t="s">
        <v>245</v>
      </c>
      <c r="I13" s="356">
        <v>0.00759</v>
      </c>
      <c r="J13" s="357"/>
      <c r="K13" s="278"/>
      <c r="L13" s="278"/>
      <c r="M13" s="349"/>
      <c r="N13" s="358" t="e">
        <f>BİLGİLER!#REF!*1.25</f>
        <v>#REF!</v>
      </c>
      <c r="O13" s="358" t="e">
        <f>BİLGİLER!#REF!*1.4</f>
        <v>#REF!</v>
      </c>
      <c r="P13" s="2" t="s">
        <v>29</v>
      </c>
      <c r="Q13" s="1" t="s">
        <v>12</v>
      </c>
    </row>
    <row r="14" spans="1:17" ht="13.5" thickBot="1">
      <c r="A14" s="282" t="s">
        <v>149</v>
      </c>
      <c r="B14" s="359">
        <v>1234567890</v>
      </c>
      <c r="C14" s="360"/>
      <c r="D14" s="360"/>
      <c r="E14" s="360"/>
      <c r="F14" s="360"/>
      <c r="G14" s="333"/>
      <c r="H14" s="288" t="s">
        <v>342</v>
      </c>
      <c r="I14" s="596" t="s">
        <v>25</v>
      </c>
      <c r="J14" s="357"/>
      <c r="K14" s="278"/>
      <c r="L14" s="278"/>
      <c r="M14" s="349"/>
      <c r="N14" s="358" t="e">
        <f>BİLGİLER!#REF!*1.25</f>
        <v>#REF!</v>
      </c>
      <c r="O14" s="358" t="e">
        <f>BİLGİLER!#REF!*1.4</f>
        <v>#REF!</v>
      </c>
      <c r="P14" s="2" t="s">
        <v>30</v>
      </c>
      <c r="Q14" s="1" t="s">
        <v>13</v>
      </c>
    </row>
    <row r="15" spans="1:17" ht="12.75">
      <c r="A15" s="282" t="s">
        <v>212</v>
      </c>
      <c r="B15" s="628" t="s">
        <v>250</v>
      </c>
      <c r="C15" s="628"/>
      <c r="D15" s="628"/>
      <c r="E15" s="360"/>
      <c r="F15" s="624" t="s">
        <v>249</v>
      </c>
      <c r="G15" s="625"/>
      <c r="H15" s="288" t="s">
        <v>343</v>
      </c>
      <c r="I15" s="599" t="str">
        <f>TEXT(I14*29,"aaaa")</f>
        <v>Ocak</v>
      </c>
      <c r="J15" s="361"/>
      <c r="K15" s="278"/>
      <c r="L15" s="278"/>
      <c r="M15" s="349"/>
      <c r="N15" s="358"/>
      <c r="O15" s="358"/>
      <c r="P15" s="2"/>
      <c r="Q15" s="1"/>
    </row>
    <row r="16" spans="1:17" ht="12.75">
      <c r="A16" s="282" t="s">
        <v>108</v>
      </c>
      <c r="B16" s="295" t="s">
        <v>156</v>
      </c>
      <c r="C16" s="295"/>
      <c r="D16" s="295"/>
      <c r="E16" s="360"/>
      <c r="F16" s="360"/>
      <c r="G16" s="301"/>
      <c r="H16" s="288" t="s">
        <v>344</v>
      </c>
      <c r="I16" s="600">
        <f>DATE(B5,I14,1)</f>
        <v>42370</v>
      </c>
      <c r="J16" s="361"/>
      <c r="K16" s="278"/>
      <c r="L16" s="278"/>
      <c r="M16" s="349"/>
      <c r="N16" s="358"/>
      <c r="O16" s="358"/>
      <c r="P16" s="2"/>
      <c r="Q16" s="1"/>
    </row>
    <row r="17" spans="1:17" ht="12.75">
      <c r="A17" s="282" t="s">
        <v>142</v>
      </c>
      <c r="B17" s="302" t="s">
        <v>249</v>
      </c>
      <c r="C17" s="302"/>
      <c r="D17" s="303"/>
      <c r="E17" s="360"/>
      <c r="F17" s="360"/>
      <c r="G17" s="304"/>
      <c r="H17" s="288" t="s">
        <v>345</v>
      </c>
      <c r="I17" s="600">
        <f>_XLL.SERİAY(I16,0)</f>
        <v>42400</v>
      </c>
      <c r="J17" s="361"/>
      <c r="K17" s="361"/>
      <c r="L17" s="361"/>
      <c r="M17" s="349"/>
      <c r="N17" s="350"/>
      <c r="O17" s="350"/>
      <c r="P17" s="2" t="s">
        <v>31</v>
      </c>
      <c r="Q17" s="1" t="s">
        <v>14</v>
      </c>
    </row>
    <row r="18" spans="1:17" ht="18" customHeight="1">
      <c r="A18" s="281"/>
      <c r="B18" s="274"/>
      <c r="C18" s="274"/>
      <c r="D18" s="274"/>
      <c r="E18" s="274"/>
      <c r="F18" s="274"/>
      <c r="G18" s="274"/>
      <c r="H18" s="563"/>
      <c r="I18" s="598"/>
      <c r="J18" s="361"/>
      <c r="K18" s="361"/>
      <c r="L18" s="361"/>
      <c r="M18" s="349"/>
      <c r="N18" s="350"/>
      <c r="O18" s="350"/>
      <c r="P18" s="2" t="s">
        <v>32</v>
      </c>
      <c r="Q18" s="1" t="s">
        <v>15</v>
      </c>
    </row>
    <row r="19" spans="1:17" ht="12.75">
      <c r="A19" s="281" t="s">
        <v>155</v>
      </c>
      <c r="B19" s="634" t="s">
        <v>322</v>
      </c>
      <c r="C19" s="634"/>
      <c r="D19" s="634"/>
      <c r="E19" s="634"/>
      <c r="F19" s="634"/>
      <c r="G19" s="634"/>
      <c r="H19" s="389"/>
      <c r="I19" s="361"/>
      <c r="J19" s="361"/>
      <c r="K19" s="361"/>
      <c r="L19" s="361"/>
      <c r="M19" s="349"/>
      <c r="N19" s="350"/>
      <c r="O19" s="350"/>
      <c r="P19" s="2" t="s">
        <v>34</v>
      </c>
      <c r="Q19" s="1" t="s">
        <v>17</v>
      </c>
    </row>
    <row r="20" spans="1:17" ht="12.75">
      <c r="A20" s="280"/>
      <c r="B20" s="634"/>
      <c r="C20" s="634"/>
      <c r="D20" s="634"/>
      <c r="E20" s="634"/>
      <c r="F20" s="634"/>
      <c r="G20" s="634"/>
      <c r="H20" s="288" t="s">
        <v>369</v>
      </c>
      <c r="I20" s="334" t="s">
        <v>257</v>
      </c>
      <c r="J20" s="334"/>
      <c r="K20" s="278"/>
      <c r="L20" s="278"/>
      <c r="M20" s="349"/>
      <c r="N20" s="350"/>
      <c r="O20" s="350"/>
      <c r="P20" s="350"/>
      <c r="Q20" s="350"/>
    </row>
    <row r="21" spans="1:17" ht="15.75" customHeight="1">
      <c r="A21" s="280"/>
      <c r="B21" s="576"/>
      <c r="C21" s="576"/>
      <c r="D21" s="576"/>
      <c r="E21" s="576"/>
      <c r="F21" s="576"/>
      <c r="G21" s="576"/>
      <c r="H21" s="288" t="s">
        <v>76</v>
      </c>
      <c r="I21" s="305">
        <f ca="1">TODAY()</f>
        <v>42379</v>
      </c>
      <c r="J21" s="361"/>
      <c r="K21" s="278"/>
      <c r="L21" s="278"/>
      <c r="M21" s="349"/>
      <c r="N21" s="350"/>
      <c r="O21" s="350"/>
      <c r="P21" s="350"/>
      <c r="Q21" s="350"/>
    </row>
    <row r="22" spans="1:17" ht="15.75" customHeight="1" thickBot="1">
      <c r="A22" s="280"/>
      <c r="B22" s="576"/>
      <c r="C22" s="576"/>
      <c r="D22" s="576"/>
      <c r="E22" s="576"/>
      <c r="F22" s="576"/>
      <c r="G22" s="576"/>
      <c r="H22" s="288"/>
      <c r="I22" s="278"/>
      <c r="J22" s="278"/>
      <c r="K22" s="278"/>
      <c r="L22" s="278"/>
      <c r="M22" s="349"/>
      <c r="N22" s="350"/>
      <c r="O22" s="350"/>
      <c r="P22" s="350"/>
      <c r="Q22" s="350"/>
    </row>
    <row r="23" spans="1:17" ht="16.5" customHeight="1" thickBot="1">
      <c r="A23" s="283" t="s">
        <v>75</v>
      </c>
      <c r="B23" s="573" t="s">
        <v>6</v>
      </c>
      <c r="C23" s="591"/>
      <c r="D23" s="591"/>
      <c r="E23" s="592"/>
      <c r="F23" s="636" t="s">
        <v>78</v>
      </c>
      <c r="G23" s="637"/>
      <c r="H23" s="574" t="s">
        <v>126</v>
      </c>
      <c r="I23" s="593"/>
      <c r="J23" s="575" t="s">
        <v>125</v>
      </c>
      <c r="K23" s="278"/>
      <c r="L23" s="278"/>
      <c r="M23" s="349"/>
      <c r="N23" s="350"/>
      <c r="O23" s="350"/>
      <c r="P23" s="350"/>
      <c r="Q23" s="350"/>
    </row>
    <row r="24" spans="1:17" ht="12.75">
      <c r="A24" s="284" t="s">
        <v>144</v>
      </c>
      <c r="B24" s="629" t="s">
        <v>130</v>
      </c>
      <c r="C24" s="629"/>
      <c r="D24" s="629"/>
      <c r="E24" s="362"/>
      <c r="F24" s="638" t="s">
        <v>131</v>
      </c>
      <c r="G24" s="639"/>
      <c r="H24" s="626" t="s">
        <v>124</v>
      </c>
      <c r="I24" s="627"/>
      <c r="J24" s="363">
        <v>1</v>
      </c>
      <c r="K24" s="278"/>
      <c r="L24" s="278"/>
      <c r="M24" s="349"/>
      <c r="N24" s="350"/>
      <c r="O24" s="350"/>
      <c r="P24" s="350"/>
      <c r="Q24" s="1" t="s">
        <v>20</v>
      </c>
    </row>
    <row r="25" spans="1:17" ht="13.5" thickBot="1">
      <c r="A25" s="285" t="s">
        <v>145</v>
      </c>
      <c r="B25" s="630" t="s">
        <v>251</v>
      </c>
      <c r="C25" s="630"/>
      <c r="D25" s="630"/>
      <c r="E25" s="364"/>
      <c r="F25" s="632" t="s">
        <v>252</v>
      </c>
      <c r="G25" s="633"/>
      <c r="H25" s="615" t="s">
        <v>123</v>
      </c>
      <c r="I25" s="616"/>
      <c r="J25" s="365">
        <f>IF(I11="Kişiye","",BANKA!G2)</f>
        <v>0</v>
      </c>
      <c r="K25" s="278"/>
      <c r="L25" s="278"/>
      <c r="M25" s="349"/>
      <c r="N25" s="350"/>
      <c r="O25" s="350"/>
      <c r="P25" s="350"/>
      <c r="Q25" s="1" t="s">
        <v>21</v>
      </c>
    </row>
    <row r="26" spans="1:17" ht="12.75">
      <c r="A26" s="281" t="s">
        <v>309</v>
      </c>
      <c r="B26" s="540" t="s">
        <v>260</v>
      </c>
      <c r="C26" s="540"/>
      <c r="D26" s="540"/>
      <c r="E26" s="366"/>
      <c r="F26" s="621" t="s">
        <v>259</v>
      </c>
      <c r="G26" s="621"/>
      <c r="H26" s="615" t="s">
        <v>288</v>
      </c>
      <c r="I26" s="616"/>
      <c r="J26" s="365">
        <v>1</v>
      </c>
      <c r="K26" s="278"/>
      <c r="L26" s="278"/>
      <c r="M26" s="349"/>
      <c r="N26" s="350"/>
      <c r="O26" s="350"/>
      <c r="P26" s="350"/>
      <c r="Q26" s="1"/>
    </row>
    <row r="27" spans="1:17" ht="12.75">
      <c r="A27" s="281" t="s">
        <v>310</v>
      </c>
      <c r="B27" s="540" t="s">
        <v>354</v>
      </c>
      <c r="C27" s="540"/>
      <c r="D27" s="540"/>
      <c r="E27" s="366"/>
      <c r="F27" s="620" t="s">
        <v>243</v>
      </c>
      <c r="G27" s="620"/>
      <c r="H27" s="615" t="s">
        <v>329</v>
      </c>
      <c r="I27" s="616"/>
      <c r="J27" s="365">
        <v>1</v>
      </c>
      <c r="K27" s="278"/>
      <c r="L27" s="278"/>
      <c r="M27" s="349"/>
      <c r="N27" s="350"/>
      <c r="O27" s="350"/>
      <c r="P27" s="350"/>
      <c r="Q27" s="1"/>
    </row>
    <row r="28" spans="1:17" ht="12.75">
      <c r="A28" s="281" t="s">
        <v>114</v>
      </c>
      <c r="B28" s="540" t="s">
        <v>253</v>
      </c>
      <c r="C28" s="540"/>
      <c r="D28" s="540"/>
      <c r="E28" s="366"/>
      <c r="F28" s="621" t="s">
        <v>236</v>
      </c>
      <c r="G28" s="621"/>
      <c r="H28" s="618" t="s">
        <v>330</v>
      </c>
      <c r="I28" s="619"/>
      <c r="J28" s="367">
        <v>5</v>
      </c>
      <c r="K28" s="278"/>
      <c r="L28" s="278"/>
      <c r="M28" s="349"/>
      <c r="N28" s="350"/>
      <c r="O28" s="350"/>
      <c r="P28" s="350"/>
      <c r="Q28" s="350"/>
    </row>
    <row r="29" spans="1:17" ht="12.75">
      <c r="A29" s="281" t="s">
        <v>177</v>
      </c>
      <c r="B29" s="540" t="s">
        <v>254</v>
      </c>
      <c r="C29" s="540"/>
      <c r="D29" s="540"/>
      <c r="E29" s="366"/>
      <c r="F29" s="595" t="s">
        <v>61</v>
      </c>
      <c r="G29" s="595"/>
      <c r="H29" s="618"/>
      <c r="I29" s="619"/>
      <c r="J29" s="367"/>
      <c r="K29" s="278"/>
      <c r="L29" s="278"/>
      <c r="M29" s="349"/>
      <c r="N29" s="350"/>
      <c r="O29" s="350"/>
      <c r="P29" s="350"/>
      <c r="Q29" s="350"/>
    </row>
    <row r="30" spans="1:17" ht="12.75">
      <c r="A30" s="281" t="s">
        <v>77</v>
      </c>
      <c r="B30" s="617"/>
      <c r="C30" s="617"/>
      <c r="D30" s="617"/>
      <c r="E30" s="366"/>
      <c r="F30" s="620" t="s">
        <v>61</v>
      </c>
      <c r="G30" s="620"/>
      <c r="H30" s="618"/>
      <c r="I30" s="619"/>
      <c r="J30" s="367"/>
      <c r="K30" s="278"/>
      <c r="L30" s="278"/>
      <c r="M30" s="349"/>
      <c r="N30" s="350"/>
      <c r="O30" s="350"/>
      <c r="P30" s="350"/>
      <c r="Q30" s="350"/>
    </row>
    <row r="31" spans="1:17" ht="13.5" thickBot="1">
      <c r="A31" s="281" t="s">
        <v>115</v>
      </c>
      <c r="B31" s="306" t="s">
        <v>19</v>
      </c>
      <c r="C31" s="622" t="s">
        <v>253</v>
      </c>
      <c r="D31" s="623"/>
      <c r="E31" s="366"/>
      <c r="F31" s="621" t="s">
        <v>236</v>
      </c>
      <c r="G31" s="621"/>
      <c r="H31" s="368"/>
      <c r="I31" s="369"/>
      <c r="J31" s="370"/>
      <c r="K31" s="278"/>
      <c r="L31" s="278"/>
      <c r="M31" s="349"/>
      <c r="N31" s="350"/>
      <c r="O31" s="350"/>
      <c r="P31" s="350"/>
      <c r="Q31" s="350"/>
    </row>
    <row r="32" spans="1:17" ht="12.75">
      <c r="A32" s="281" t="s">
        <v>116</v>
      </c>
      <c r="B32" s="306" t="s">
        <v>19</v>
      </c>
      <c r="C32" s="622" t="s">
        <v>254</v>
      </c>
      <c r="D32" s="623"/>
      <c r="E32" s="366"/>
      <c r="F32" s="620" t="s">
        <v>61</v>
      </c>
      <c r="G32" s="620"/>
      <c r="H32" s="278"/>
      <c r="I32" s="278"/>
      <c r="J32" s="278"/>
      <c r="K32" s="278"/>
      <c r="L32" s="278"/>
      <c r="M32" s="349"/>
      <c r="N32" s="350"/>
      <c r="O32" s="350"/>
      <c r="P32" s="350"/>
      <c r="Q32" s="350"/>
    </row>
    <row r="33" spans="1:17" ht="11.25" customHeight="1" thickBot="1">
      <c r="A33" s="281"/>
      <c r="B33" s="275"/>
      <c r="C33" s="276"/>
      <c r="D33" s="276"/>
      <c r="E33" s="366"/>
      <c r="F33" s="277"/>
      <c r="G33" s="277"/>
      <c r="H33" s="561" t="s">
        <v>237</v>
      </c>
      <c r="I33" s="289"/>
      <c r="J33" s="290"/>
      <c r="K33" s="291"/>
      <c r="L33" s="291"/>
      <c r="M33" s="349"/>
      <c r="N33" s="350"/>
      <c r="O33" s="350"/>
      <c r="P33" s="350"/>
      <c r="Q33" s="350"/>
    </row>
    <row r="34" spans="1:17" ht="13.5" thickBot="1">
      <c r="A34" s="281" t="s">
        <v>117</v>
      </c>
      <c r="B34" s="292">
        <v>3500</v>
      </c>
      <c r="C34" s="371"/>
      <c r="D34" s="371"/>
      <c r="E34" s="371"/>
      <c r="F34" s="371"/>
      <c r="G34" s="371"/>
      <c r="H34" s="561" t="s">
        <v>238</v>
      </c>
      <c r="I34" s="290"/>
      <c r="J34" s="291"/>
      <c r="K34" s="291"/>
      <c r="L34" s="291"/>
      <c r="M34" s="349"/>
      <c r="N34" s="350"/>
      <c r="O34" s="350"/>
      <c r="P34" s="350"/>
      <c r="Q34" s="350"/>
    </row>
    <row r="35" spans="1:17" ht="12.75">
      <c r="A35" s="281" t="s">
        <v>118</v>
      </c>
      <c r="B35" s="617" t="s">
        <v>255</v>
      </c>
      <c r="C35" s="617"/>
      <c r="D35" s="617"/>
      <c r="E35" s="366"/>
      <c r="F35" s="620" t="s">
        <v>256</v>
      </c>
      <c r="G35" s="620"/>
      <c r="H35" s="561" t="s">
        <v>239</v>
      </c>
      <c r="I35" s="290"/>
      <c r="J35" s="290"/>
      <c r="K35" s="290"/>
      <c r="L35" s="290"/>
      <c r="M35" s="349"/>
      <c r="N35" s="350"/>
      <c r="O35" s="350"/>
      <c r="P35" s="350"/>
      <c r="Q35" s="350"/>
    </row>
    <row r="36" spans="1:17" ht="12.75">
      <c r="A36" s="281" t="s">
        <v>119</v>
      </c>
      <c r="B36" s="617" t="s">
        <v>255</v>
      </c>
      <c r="C36" s="617"/>
      <c r="D36" s="617"/>
      <c r="E36" s="366"/>
      <c r="F36" s="620" t="s">
        <v>256</v>
      </c>
      <c r="G36" s="620"/>
      <c r="H36" s="562" t="s">
        <v>240</v>
      </c>
      <c r="I36" s="290"/>
      <c r="J36" s="291"/>
      <c r="K36" s="291"/>
      <c r="L36" s="291"/>
      <c r="M36" s="349"/>
      <c r="N36" s="350"/>
      <c r="O36" s="350"/>
      <c r="P36" s="350"/>
      <c r="Q36" s="350"/>
    </row>
    <row r="37" spans="1:17" ht="12.75">
      <c r="A37" s="372"/>
      <c r="B37" s="349"/>
      <c r="C37" s="349"/>
      <c r="D37" s="349"/>
      <c r="E37" s="349"/>
      <c r="F37" s="349"/>
      <c r="G37" s="349"/>
      <c r="H37" s="349"/>
      <c r="I37" s="373"/>
      <c r="J37" s="373"/>
      <c r="K37" s="373"/>
      <c r="L37" s="373"/>
      <c r="M37" s="349"/>
      <c r="N37" s="350"/>
      <c r="O37" s="350"/>
      <c r="P37" s="350"/>
      <c r="Q37" s="350"/>
    </row>
    <row r="38" spans="1:17" ht="7.5" customHeight="1">
      <c r="A38" s="374"/>
      <c r="B38" s="350"/>
      <c r="C38" s="350"/>
      <c r="D38" s="350"/>
      <c r="E38" s="350"/>
      <c r="F38" s="350"/>
      <c r="G38" s="350"/>
      <c r="H38" s="350"/>
      <c r="I38" s="375"/>
      <c r="J38" s="375"/>
      <c r="K38" s="375"/>
      <c r="L38" s="375"/>
      <c r="M38" s="350"/>
      <c r="N38" s="350"/>
      <c r="O38" s="350"/>
      <c r="P38" s="350"/>
      <c r="Q38" s="350"/>
    </row>
    <row r="39" spans="1:17" ht="12.75" hidden="1">
      <c r="A39" s="374"/>
      <c r="B39" s="350"/>
      <c r="C39" s="350"/>
      <c r="D39" s="350"/>
      <c r="E39" s="350"/>
      <c r="F39" s="350"/>
      <c r="G39" s="350"/>
      <c r="H39" s="350"/>
      <c r="I39" s="375"/>
      <c r="J39" s="375"/>
      <c r="K39" s="375"/>
      <c r="L39" s="375"/>
      <c r="M39" s="350"/>
      <c r="N39" s="350"/>
      <c r="O39" s="350"/>
      <c r="P39" s="350"/>
      <c r="Q39" s="350"/>
    </row>
    <row r="40" spans="1:17" ht="12.75" hidden="1">
      <c r="A40" s="374"/>
      <c r="B40" s="350"/>
      <c r="C40" s="350"/>
      <c r="D40" s="350"/>
      <c r="E40" s="350"/>
      <c r="F40" s="350"/>
      <c r="G40" s="350"/>
      <c r="H40" s="350"/>
      <c r="I40" s="375"/>
      <c r="J40" s="375"/>
      <c r="K40" s="375"/>
      <c r="L40" s="375"/>
      <c r="M40" s="350"/>
      <c r="N40" s="350"/>
      <c r="O40" s="350"/>
      <c r="P40" s="350"/>
      <c r="Q40" s="350"/>
    </row>
    <row r="41" spans="1:17" ht="12.75" hidden="1">
      <c r="A41" s="374"/>
      <c r="B41" s="350"/>
      <c r="C41" s="350"/>
      <c r="D41" s="350"/>
      <c r="E41" s="350"/>
      <c r="F41" s="350"/>
      <c r="G41" s="350"/>
      <c r="H41" s="350"/>
      <c r="I41" s="375"/>
      <c r="J41" s="375"/>
      <c r="K41" s="375"/>
      <c r="L41" s="375"/>
      <c r="M41" s="350"/>
      <c r="N41" s="350"/>
      <c r="O41" s="350"/>
      <c r="P41" s="350"/>
      <c r="Q41" s="350"/>
    </row>
    <row r="42" spans="1:17" ht="12.75" hidden="1">
      <c r="A42" s="374"/>
      <c r="B42" s="350"/>
      <c r="C42" s="350"/>
      <c r="D42" s="350"/>
      <c r="E42" s="350"/>
      <c r="F42" s="350"/>
      <c r="G42" s="350"/>
      <c r="H42" s="350"/>
      <c r="I42" s="375"/>
      <c r="J42" s="375"/>
      <c r="K42" s="375"/>
      <c r="L42" s="375"/>
      <c r="M42" s="350"/>
      <c r="N42" s="350"/>
      <c r="O42" s="350"/>
      <c r="P42" s="350"/>
      <c r="Q42" s="350"/>
    </row>
    <row r="43" spans="1:17" ht="12.75" hidden="1">
      <c r="A43" s="374"/>
      <c r="B43" s="350"/>
      <c r="C43" s="350"/>
      <c r="D43" s="350"/>
      <c r="E43" s="350"/>
      <c r="F43" s="350"/>
      <c r="G43" s="350"/>
      <c r="H43" s="350"/>
      <c r="I43" s="375"/>
      <c r="J43" s="375"/>
      <c r="K43" s="375"/>
      <c r="L43" s="375"/>
      <c r="M43" s="350"/>
      <c r="N43" s="350"/>
      <c r="O43" s="350"/>
      <c r="P43" s="350"/>
      <c r="Q43" s="350"/>
    </row>
    <row r="44" ht="12.75" hidden="1"/>
    <row r="45" ht="12.75" hidden="1"/>
    <row r="46" ht="12.75" hidden="1"/>
    <row r="47" ht="12.75" hidden="1"/>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sheetProtection password="CC1A" sheet="1" objects="1" scenarios="1"/>
  <mergeCells count="31">
    <mergeCell ref="B10:G10"/>
    <mergeCell ref="F25:G25"/>
    <mergeCell ref="B19:G20"/>
    <mergeCell ref="I10:J10"/>
    <mergeCell ref="H26:I26"/>
    <mergeCell ref="F23:G23"/>
    <mergeCell ref="F24:G24"/>
    <mergeCell ref="C32:D32"/>
    <mergeCell ref="B30:D30"/>
    <mergeCell ref="F32:G32"/>
    <mergeCell ref="F31:G31"/>
    <mergeCell ref="B15:D15"/>
    <mergeCell ref="H28:I28"/>
    <mergeCell ref="B24:D24"/>
    <mergeCell ref="B25:D25"/>
    <mergeCell ref="H30:I30"/>
    <mergeCell ref="F30:G30"/>
    <mergeCell ref="C31:D31"/>
    <mergeCell ref="F15:G15"/>
    <mergeCell ref="H24:I24"/>
    <mergeCell ref="F26:G26"/>
    <mergeCell ref="I11:J11"/>
    <mergeCell ref="H25:I25"/>
    <mergeCell ref="B36:D36"/>
    <mergeCell ref="B35:D35"/>
    <mergeCell ref="H29:I29"/>
    <mergeCell ref="F36:G36"/>
    <mergeCell ref="F28:G28"/>
    <mergeCell ref="F35:G35"/>
    <mergeCell ref="H27:I27"/>
    <mergeCell ref="F27:G27"/>
  </mergeCells>
  <dataValidations count="7">
    <dataValidation type="list" allowBlank="1" showInputMessage="1" showErrorMessage="1" prompt="seçiniz" sqref="B31:B33">
      <formula1>"EVET,HAYIR"</formula1>
    </dataValidation>
    <dataValidation type="list" allowBlank="1" showInputMessage="1" showErrorMessage="1" sqref="B11">
      <formula1>"İL,İLÇE"</formula1>
    </dataValidation>
    <dataValidation type="list" allowBlank="1" showInputMessage="1" showErrorMessage="1" promptTitle="UYARI !!" prompt="LÜTFEN BAĞLI OLDUĞUNUZ GENEL MÜDÜRLÜĞÜ SEÇİNİZ." sqref="B10:G10">
      <formula1>LİSTETUR</formula1>
    </dataValidation>
    <dataValidation type="textLength" allowBlank="1" showInputMessage="1" showErrorMessage="1" errorTitle="uyarı !!" error="Noksan/fazla değer girdiniz." sqref="B16:D16">
      <formula1>26</formula1>
      <formula2>26</formula2>
    </dataValidation>
    <dataValidation type="list" allowBlank="1" showInputMessage="1" showErrorMessage="1" errorTitle="Uyarı !!" error="ilçeler 285, il 290 OLMALI seçiniz." sqref="B7">
      <formula1>"290,285"</formula1>
    </dataValidation>
    <dataValidation type="list" allowBlank="1" showInputMessage="1" showErrorMessage="1" promptTitle="Lütfen !" prompt="Seçiniz." sqref="I11:J11">
      <formula1>"İlgili hesaplara,Kişiye"</formula1>
    </dataValidation>
    <dataValidation type="list" allowBlank="1" showInputMessage="1" showErrorMessage="1" promptTitle="Lütfen !" prompt="Listeden seçiniz." errorTitle="HATA !" error="NİYE SÖZ DİNLEMİYORSUNUZ. SEÇİNİZ DEMEDİK Mİ?" sqref="I14">
      <formula1>listesıra</formula1>
    </dataValidation>
  </dataValidations>
  <printOptions horizontalCentered="1"/>
  <pageMargins left="0.18" right="0.18" top="0.62" bottom="0.984251968503937" header="0.36" footer="0.5118110236220472"/>
  <pageSetup fitToHeight="1" fitToWidth="1" horizontalDpi="300" verticalDpi="3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sheetPr codeName="Sayfa12">
    <pageSetUpPr fitToPage="1"/>
  </sheetPr>
  <dimension ref="A1:BL47"/>
  <sheetViews>
    <sheetView showGridLines="0" zoomScale="80" zoomScaleNormal="80" zoomScalePageLayoutView="0" workbookViewId="0" topLeftCell="A3">
      <selection activeCell="AN17" sqref="AN17"/>
    </sheetView>
  </sheetViews>
  <sheetFormatPr defaultColWidth="9.140625" defaultRowHeight="12.75"/>
  <cols>
    <col min="1" max="1" width="5.00390625" style="510" customWidth="1"/>
    <col min="2" max="2" width="21.57421875" style="510" customWidth="1"/>
    <col min="3" max="3" width="14.7109375" style="346" customWidth="1"/>
    <col min="4" max="4" width="12.7109375" style="511" customWidth="1"/>
    <col min="5" max="15" width="3.57421875" style="511" bestFit="1" customWidth="1"/>
    <col min="16" max="16" width="5.421875" style="511" bestFit="1" customWidth="1"/>
    <col min="17" max="33" width="3.57421875" style="511" bestFit="1" customWidth="1"/>
    <col min="34" max="34" width="3.57421875" style="511" customWidth="1"/>
    <col min="35" max="35" width="4.28125" style="511" customWidth="1"/>
    <col min="36" max="36" width="8.57421875" style="511" customWidth="1"/>
    <col min="37" max="37" width="5.28125" style="510" customWidth="1"/>
    <col min="38" max="38" width="4.421875" style="510" customWidth="1"/>
    <col min="39" max="39" width="9.28125" style="510" bestFit="1" customWidth="1"/>
    <col min="40" max="40" width="5.421875" style="510" bestFit="1" customWidth="1"/>
    <col min="41" max="41" width="8.28125" style="510" bestFit="1" customWidth="1"/>
    <col min="42" max="42" width="3.7109375" style="510" bestFit="1" customWidth="1"/>
    <col min="43" max="43" width="9.140625" style="510" bestFit="1" customWidth="1"/>
    <col min="44" max="44" width="9.00390625" style="510" bestFit="1" customWidth="1"/>
    <col min="45" max="45" width="5.7109375" style="510" bestFit="1" customWidth="1"/>
    <col min="46" max="46" width="9.28125" style="510" bestFit="1" customWidth="1"/>
    <col min="47" max="47" width="5.421875" style="510" bestFit="1" customWidth="1"/>
    <col min="48" max="48" width="8.28125" style="510" bestFit="1" customWidth="1"/>
    <col min="49" max="49" width="3.7109375" style="510" bestFit="1" customWidth="1"/>
    <col min="50" max="50" width="9.140625" style="510" bestFit="1" customWidth="1"/>
    <col min="51" max="51" width="9.00390625" style="510" bestFit="1" customWidth="1"/>
    <col min="52" max="52" width="5.7109375" style="510" bestFit="1" customWidth="1"/>
    <col min="53" max="53" width="9.28125" style="510" bestFit="1" customWidth="1"/>
    <col min="54" max="54" width="5.421875" style="510" bestFit="1" customWidth="1"/>
    <col min="55" max="55" width="8.28125" style="510" bestFit="1" customWidth="1"/>
    <col min="56" max="56" width="3.7109375" style="510" bestFit="1" customWidth="1"/>
    <col min="57" max="57" width="9.140625" style="510" bestFit="1" customWidth="1"/>
    <col min="58" max="58" width="9.00390625" style="510" bestFit="1" customWidth="1"/>
    <col min="59" max="59" width="5.7109375" style="510" bestFit="1" customWidth="1"/>
    <col min="60" max="60" width="9.28125" style="510" bestFit="1" customWidth="1"/>
    <col min="61" max="61" width="5.421875" style="510" bestFit="1" customWidth="1"/>
    <col min="62" max="62" width="8.28125" style="510" bestFit="1" customWidth="1"/>
    <col min="63" max="63" width="3.7109375" style="510" bestFit="1" customWidth="1"/>
    <col min="64" max="64" width="9.140625" style="510" bestFit="1" customWidth="1"/>
    <col min="65" max="16384" width="8.8515625" style="510" customWidth="1"/>
  </cols>
  <sheetData>
    <row r="1" spans="2:38" ht="14.25" hidden="1">
      <c r="B1" s="438">
        <v>42370</v>
      </c>
      <c r="AK1" s="505"/>
      <c r="AL1" s="505"/>
    </row>
    <row r="2" spans="2:38" ht="14.25" hidden="1">
      <c r="B2" s="438">
        <v>42400</v>
      </c>
      <c r="AK2" s="505"/>
      <c r="AL2" s="505"/>
    </row>
    <row r="3" spans="2:38" ht="26.25" customHeight="1">
      <c r="B3" s="512" t="s">
        <v>263</v>
      </c>
      <c r="C3" s="509" t="s">
        <v>274</v>
      </c>
      <c r="S3" s="513"/>
      <c r="AE3" s="514" t="s">
        <v>264</v>
      </c>
      <c r="AF3" s="515"/>
      <c r="AG3" s="515"/>
      <c r="AH3" s="515"/>
      <c r="AI3" s="515"/>
      <c r="AJ3" s="516"/>
      <c r="AK3" s="336">
        <v>0</v>
      </c>
      <c r="AL3" s="336">
        <v>1</v>
      </c>
    </row>
    <row r="4" spans="2:64" s="517" customFormat="1" ht="23.25" customHeight="1">
      <c r="B4" s="517" t="s">
        <v>265</v>
      </c>
      <c r="C4" s="346" t="s">
        <v>306</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640" t="s">
        <v>37</v>
      </c>
      <c r="AF4" s="641"/>
      <c r="AG4" s="641"/>
      <c r="AH4" s="642"/>
      <c r="AI4" s="519">
        <v>2</v>
      </c>
      <c r="AJ4" s="520">
        <v>0</v>
      </c>
      <c r="AK4" s="336">
        <v>1</v>
      </c>
      <c r="AL4" s="521">
        <v>6</v>
      </c>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row>
    <row r="5" spans="1:64" ht="17.25" customHeight="1">
      <c r="A5" s="643" t="s">
        <v>266</v>
      </c>
      <c r="B5" s="644"/>
      <c r="C5" s="644"/>
      <c r="D5" s="645"/>
      <c r="E5" s="646" t="s">
        <v>267</v>
      </c>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7"/>
      <c r="AK5" s="648"/>
      <c r="AL5" s="649"/>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row>
    <row r="6" spans="1:51" ht="48.75" customHeight="1">
      <c r="A6" s="337" t="s">
        <v>298</v>
      </c>
      <c r="B6" s="337" t="s">
        <v>113</v>
      </c>
      <c r="C6" s="338" t="s">
        <v>268</v>
      </c>
      <c r="D6" s="524" t="s">
        <v>225</v>
      </c>
      <c r="E6" s="580" t="s">
        <v>292</v>
      </c>
      <c r="F6" s="431" t="s">
        <v>293</v>
      </c>
      <c r="G6" s="431" t="s">
        <v>294</v>
      </c>
      <c r="H6" s="339" t="s">
        <v>295</v>
      </c>
      <c r="I6" s="339" t="s">
        <v>296</v>
      </c>
      <c r="J6" s="339" t="s">
        <v>297</v>
      </c>
      <c r="K6" s="339" t="s">
        <v>291</v>
      </c>
      <c r="L6" s="339" t="s">
        <v>292</v>
      </c>
      <c r="M6" s="431" t="s">
        <v>293</v>
      </c>
      <c r="N6" s="431" t="s">
        <v>294</v>
      </c>
      <c r="O6" s="339" t="s">
        <v>295</v>
      </c>
      <c r="P6" s="339" t="s">
        <v>296</v>
      </c>
      <c r="Q6" s="339" t="s">
        <v>297</v>
      </c>
      <c r="R6" s="339" t="s">
        <v>291</v>
      </c>
      <c r="S6" s="339" t="s">
        <v>292</v>
      </c>
      <c r="T6" s="431" t="s">
        <v>293</v>
      </c>
      <c r="U6" s="431" t="s">
        <v>294</v>
      </c>
      <c r="V6" s="339" t="s">
        <v>295</v>
      </c>
      <c r="W6" s="339" t="s">
        <v>296</v>
      </c>
      <c r="X6" s="339" t="s">
        <v>297</v>
      </c>
      <c r="Y6" s="339" t="s">
        <v>291</v>
      </c>
      <c r="Z6" s="339" t="s">
        <v>292</v>
      </c>
      <c r="AA6" s="431" t="s">
        <v>293</v>
      </c>
      <c r="AB6" s="431" t="s">
        <v>294</v>
      </c>
      <c r="AC6" s="339" t="s">
        <v>295</v>
      </c>
      <c r="AD6" s="339" t="s">
        <v>296</v>
      </c>
      <c r="AE6" s="339" t="s">
        <v>297</v>
      </c>
      <c r="AF6" s="339" t="s">
        <v>291</v>
      </c>
      <c r="AG6" s="339" t="s">
        <v>292</v>
      </c>
      <c r="AH6" s="431" t="s">
        <v>293</v>
      </c>
      <c r="AI6" s="431" t="s">
        <v>294</v>
      </c>
      <c r="AJ6" s="650" t="s">
        <v>290</v>
      </c>
      <c r="AK6" s="652" t="s">
        <v>269</v>
      </c>
      <c r="AL6" s="653"/>
      <c r="AM6" s="523"/>
      <c r="AN6" s="523"/>
      <c r="AO6" s="523"/>
      <c r="AP6" s="523"/>
      <c r="AQ6" s="523"/>
      <c r="AR6" s="523"/>
      <c r="AS6" s="523"/>
      <c r="AT6" s="523"/>
      <c r="AU6" s="523"/>
      <c r="AV6" s="523"/>
      <c r="AW6" s="523"/>
      <c r="AX6" s="523"/>
      <c r="AY6" s="523"/>
    </row>
    <row r="7" spans="1:51" ht="15.75" customHeight="1">
      <c r="A7" s="340"/>
      <c r="B7" s="340"/>
      <c r="C7" s="341"/>
      <c r="D7" s="525"/>
      <c r="E7" s="581">
        <v>1</v>
      </c>
      <c r="F7" s="432">
        <v>2</v>
      </c>
      <c r="G7" s="432">
        <v>3</v>
      </c>
      <c r="H7" s="342">
        <v>4</v>
      </c>
      <c r="I7" s="342">
        <v>5</v>
      </c>
      <c r="J7" s="342">
        <v>6</v>
      </c>
      <c r="K7" s="342">
        <v>7</v>
      </c>
      <c r="L7" s="342">
        <v>8</v>
      </c>
      <c r="M7" s="432">
        <v>9</v>
      </c>
      <c r="N7" s="432">
        <v>10</v>
      </c>
      <c r="O7" s="342">
        <v>11</v>
      </c>
      <c r="P7" s="342">
        <v>12</v>
      </c>
      <c r="Q7" s="342">
        <v>13</v>
      </c>
      <c r="R7" s="342">
        <v>14</v>
      </c>
      <c r="S7" s="342">
        <v>15</v>
      </c>
      <c r="T7" s="432">
        <v>16</v>
      </c>
      <c r="U7" s="432">
        <v>17</v>
      </c>
      <c r="V7" s="342">
        <v>18</v>
      </c>
      <c r="W7" s="342">
        <v>19</v>
      </c>
      <c r="X7" s="342">
        <v>20</v>
      </c>
      <c r="Y7" s="342">
        <v>21</v>
      </c>
      <c r="Z7" s="342">
        <v>22</v>
      </c>
      <c r="AA7" s="432">
        <v>23</v>
      </c>
      <c r="AB7" s="432">
        <v>24</v>
      </c>
      <c r="AC7" s="342">
        <v>25</v>
      </c>
      <c r="AD7" s="342">
        <v>26</v>
      </c>
      <c r="AE7" s="342">
        <v>27</v>
      </c>
      <c r="AF7" s="342">
        <v>28</v>
      </c>
      <c r="AG7" s="342">
        <v>29</v>
      </c>
      <c r="AH7" s="432">
        <v>30</v>
      </c>
      <c r="AI7" s="432">
        <v>31</v>
      </c>
      <c r="AJ7" s="651"/>
      <c r="AK7" s="654"/>
      <c r="AL7" s="655"/>
      <c r="AM7" s="523"/>
      <c r="AN7" s="523"/>
      <c r="AO7" s="523"/>
      <c r="AP7" s="523"/>
      <c r="AQ7" s="523"/>
      <c r="AR7" s="523"/>
      <c r="AS7" s="523"/>
      <c r="AT7" s="523"/>
      <c r="AU7" s="523"/>
      <c r="AV7" s="523"/>
      <c r="AW7" s="523"/>
      <c r="AX7" s="523"/>
      <c r="AY7" s="523"/>
    </row>
    <row r="8" spans="1:38" ht="14.25">
      <c r="A8" s="505"/>
      <c r="B8" s="506"/>
      <c r="C8" s="507"/>
      <c r="D8" s="507"/>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4"/>
      <c r="AK8" s="656"/>
      <c r="AL8" s="656"/>
    </row>
    <row r="9" spans="1:38" ht="14.25">
      <c r="A9" s="505"/>
      <c r="B9" s="506"/>
      <c r="C9" s="507"/>
      <c r="D9" s="507"/>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4"/>
      <c r="AK9" s="656"/>
      <c r="AL9" s="656"/>
    </row>
    <row r="10" spans="1:38" ht="14.25">
      <c r="A10" s="505"/>
      <c r="B10" s="506"/>
      <c r="C10" s="507"/>
      <c r="D10" s="507"/>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4"/>
      <c r="AK10" s="656"/>
      <c r="AL10" s="656"/>
    </row>
    <row r="11" spans="1:38" ht="14.25">
      <c r="A11" s="505"/>
      <c r="B11" s="506"/>
      <c r="C11" s="507"/>
      <c r="D11" s="507"/>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4"/>
      <c r="AK11" s="656"/>
      <c r="AL11" s="656"/>
    </row>
    <row r="12" spans="1:38" ht="14.25">
      <c r="A12" s="505"/>
      <c r="B12" s="506"/>
      <c r="C12" s="507"/>
      <c r="D12" s="507"/>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4"/>
      <c r="AK12" s="656"/>
      <c r="AL12" s="656"/>
    </row>
    <row r="13" spans="1:38" ht="14.25">
      <c r="A13" s="505"/>
      <c r="B13" s="506"/>
      <c r="C13" s="507"/>
      <c r="D13" s="507"/>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4"/>
      <c r="AK13" s="656"/>
      <c r="AL13" s="656"/>
    </row>
    <row r="14" spans="1:38" ht="14.25">
      <c r="A14" s="505"/>
      <c r="B14" s="506"/>
      <c r="C14" s="507"/>
      <c r="D14" s="507"/>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4"/>
      <c r="AK14" s="656"/>
      <c r="AL14" s="656"/>
    </row>
    <row r="15" spans="1:38" ht="14.25">
      <c r="A15" s="505"/>
      <c r="B15" s="506"/>
      <c r="C15" s="507"/>
      <c r="D15" s="507"/>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4"/>
      <c r="AK15" s="656"/>
      <c r="AL15" s="656"/>
    </row>
    <row r="16" spans="1:38" ht="14.25">
      <c r="A16" s="505"/>
      <c r="B16" s="506"/>
      <c r="C16" s="507"/>
      <c r="D16" s="507"/>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4"/>
      <c r="AK16" s="656"/>
      <c r="AL16" s="656"/>
    </row>
    <row r="17" spans="1:38" ht="14.25">
      <c r="A17" s="505"/>
      <c r="B17" s="506"/>
      <c r="C17" s="507"/>
      <c r="D17" s="507"/>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c r="AK17" s="656"/>
      <c r="AL17" s="656"/>
    </row>
    <row r="18" spans="1:38" ht="14.25">
      <c r="A18" s="505"/>
      <c r="B18" s="506"/>
      <c r="C18" s="507"/>
      <c r="D18" s="507"/>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4"/>
      <c r="AK18" s="656"/>
      <c r="AL18" s="656"/>
    </row>
    <row r="19" spans="1:38" ht="14.25">
      <c r="A19" s="505"/>
      <c r="B19" s="506"/>
      <c r="C19" s="507"/>
      <c r="D19" s="507"/>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4"/>
      <c r="AK19" s="656"/>
      <c r="AL19" s="656"/>
    </row>
    <row r="20" spans="1:38" ht="14.25">
      <c r="A20" s="505"/>
      <c r="B20" s="506"/>
      <c r="C20" s="507"/>
      <c r="D20" s="507"/>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4"/>
      <c r="AK20" s="656"/>
      <c r="AL20" s="656"/>
    </row>
    <row r="21" spans="1:38" ht="14.25">
      <c r="A21" s="505"/>
      <c r="B21" s="506"/>
      <c r="C21" s="507"/>
      <c r="D21" s="507"/>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4"/>
      <c r="AK21" s="656"/>
      <c r="AL21" s="656"/>
    </row>
    <row r="22" spans="1:38" ht="14.25">
      <c r="A22" s="505"/>
      <c r="B22" s="506"/>
      <c r="C22" s="507"/>
      <c r="D22" s="507"/>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4"/>
      <c r="AK22" s="656"/>
      <c r="AL22" s="656"/>
    </row>
    <row r="23" spans="1:38" ht="14.25">
      <c r="A23" s="505"/>
      <c r="B23" s="506"/>
      <c r="C23" s="507"/>
      <c r="D23" s="507"/>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4"/>
      <c r="AK23" s="656"/>
      <c r="AL23" s="656"/>
    </row>
    <row r="24" spans="1:38" ht="14.25">
      <c r="A24" s="505"/>
      <c r="B24" s="506"/>
      <c r="C24" s="507"/>
      <c r="D24" s="507"/>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4"/>
      <c r="AK24" s="656"/>
      <c r="AL24" s="656"/>
    </row>
    <row r="25" spans="1:38" ht="14.25">
      <c r="A25" s="505"/>
      <c r="B25" s="506"/>
      <c r="C25" s="507"/>
      <c r="D25" s="507"/>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4"/>
      <c r="AK25" s="656"/>
      <c r="AL25" s="656"/>
    </row>
    <row r="26" spans="1:38" ht="14.25">
      <c r="A26" s="505"/>
      <c r="B26" s="506"/>
      <c r="C26" s="507"/>
      <c r="D26" s="507"/>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4"/>
      <c r="AK26" s="656"/>
      <c r="AL26" s="656"/>
    </row>
    <row r="27" spans="1:38" ht="14.25">
      <c r="A27" s="505"/>
      <c r="B27" s="506"/>
      <c r="C27" s="507"/>
      <c r="D27" s="507"/>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4"/>
      <c r="AK27" s="656"/>
      <c r="AL27" s="656"/>
    </row>
    <row r="28" spans="1:38" ht="14.25">
      <c r="A28" s="505"/>
      <c r="B28" s="506"/>
      <c r="C28" s="507"/>
      <c r="D28" s="507"/>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4"/>
      <c r="AK28" s="656"/>
      <c r="AL28" s="656"/>
    </row>
    <row r="29" spans="1:38" ht="14.25">
      <c r="A29" s="505"/>
      <c r="B29" s="506"/>
      <c r="C29" s="507"/>
      <c r="D29" s="507"/>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4"/>
      <c r="AK29" s="656"/>
      <c r="AL29" s="656"/>
    </row>
    <row r="30" spans="1:38" ht="14.25">
      <c r="A30" s="505"/>
      <c r="B30" s="506"/>
      <c r="C30" s="507"/>
      <c r="D30" s="507"/>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4"/>
      <c r="AK30" s="656"/>
      <c r="AL30" s="656"/>
    </row>
    <row r="31" spans="1:38" ht="14.25">
      <c r="A31" s="505"/>
      <c r="B31" s="506"/>
      <c r="C31" s="507"/>
      <c r="D31" s="507"/>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4"/>
      <c r="AK31" s="656"/>
      <c r="AL31" s="656"/>
    </row>
    <row r="32" spans="1:38" ht="14.25">
      <c r="A32" s="505"/>
      <c r="B32" s="506"/>
      <c r="C32" s="507"/>
      <c r="D32" s="507"/>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4"/>
      <c r="AK32" s="656"/>
      <c r="AL32" s="656"/>
    </row>
    <row r="33" spans="1:38" ht="14.25">
      <c r="A33" s="505"/>
      <c r="B33" s="506"/>
      <c r="C33" s="507"/>
      <c r="D33" s="507"/>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4"/>
      <c r="AK33" s="656"/>
      <c r="AL33" s="656"/>
    </row>
    <row r="34" spans="1:38" ht="14.25">
      <c r="A34" s="505"/>
      <c r="B34" s="506"/>
      <c r="C34" s="507"/>
      <c r="D34" s="507"/>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4"/>
      <c r="AK34" s="656"/>
      <c r="AL34" s="656"/>
    </row>
    <row r="35" spans="1:38" ht="14.25">
      <c r="A35" s="505"/>
      <c r="B35" s="506"/>
      <c r="C35" s="507"/>
      <c r="D35" s="507"/>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4"/>
      <c r="AK35" s="656"/>
      <c r="AL35" s="656"/>
    </row>
    <row r="36" spans="1:38" ht="14.25">
      <c r="A36" s="505"/>
      <c r="B36" s="506"/>
      <c r="C36" s="507"/>
      <c r="D36" s="507"/>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4"/>
      <c r="AK36" s="656"/>
      <c r="AL36" s="656"/>
    </row>
    <row r="37" spans="1:38" ht="14.25">
      <c r="A37" s="505"/>
      <c r="B37" s="506"/>
      <c r="C37" s="507"/>
      <c r="D37" s="507"/>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4"/>
      <c r="AK37" s="656"/>
      <c r="AL37" s="656"/>
    </row>
    <row r="38" spans="1:36" s="517" customFormat="1" ht="14.25" customHeight="1">
      <c r="A38" s="597">
        <v>1</v>
      </c>
      <c r="B38" s="526" t="s">
        <v>346</v>
      </c>
      <c r="C38" s="346"/>
      <c r="D38" s="511"/>
      <c r="E38" s="511"/>
      <c r="F38" s="511"/>
      <c r="G38" s="511"/>
      <c r="H38" s="511"/>
      <c r="I38" s="511"/>
      <c r="J38" s="511"/>
      <c r="K38" s="511"/>
      <c r="L38" s="511"/>
      <c r="M38" s="511"/>
      <c r="N38" s="534"/>
      <c r="O38" s="534"/>
      <c r="P38" s="534" t="str">
        <f>Rakami_Yaz(AJ38)</f>
        <v>Sıfır</v>
      </c>
      <c r="Q38" s="534"/>
      <c r="R38" s="534"/>
      <c r="S38" s="534"/>
      <c r="T38" s="511"/>
      <c r="U38" s="511"/>
      <c r="V38" s="346" t="s">
        <v>270</v>
      </c>
      <c r="W38" s="511"/>
      <c r="X38" s="511"/>
      <c r="Y38" s="511"/>
      <c r="Z38" s="511"/>
      <c r="AA38" s="511"/>
      <c r="AB38" s="511"/>
      <c r="AC38" s="511"/>
      <c r="AD38" s="511"/>
      <c r="AE38" s="511"/>
      <c r="AF38" s="511"/>
      <c r="AG38" s="511"/>
      <c r="AH38" s="511"/>
      <c r="AI38" s="510"/>
      <c r="AJ38" s="508"/>
    </row>
    <row r="39" spans="2:36" s="517" customFormat="1" ht="14.25">
      <c r="B39" s="526"/>
      <c r="C39" s="346"/>
      <c r="D39" s="511"/>
      <c r="E39" s="511"/>
      <c r="F39" s="511"/>
      <c r="G39" s="511"/>
      <c r="H39" s="511"/>
      <c r="I39" s="511"/>
      <c r="J39" s="511"/>
      <c r="K39" s="511"/>
      <c r="L39" s="511"/>
      <c r="M39" s="511"/>
      <c r="N39" s="511"/>
      <c r="O39" s="511"/>
      <c r="P39" s="511"/>
      <c r="Q39" s="511"/>
      <c r="R39" s="511"/>
      <c r="S39" s="511"/>
      <c r="T39" s="511"/>
      <c r="U39" s="511"/>
      <c r="V39" s="346"/>
      <c r="W39" s="511"/>
      <c r="X39" s="511"/>
      <c r="Y39" s="511"/>
      <c r="Z39" s="511"/>
      <c r="AA39" s="511"/>
      <c r="AB39" s="511"/>
      <c r="AC39" s="511"/>
      <c r="AD39" s="511"/>
      <c r="AE39" s="511"/>
      <c r="AF39" s="511"/>
      <c r="AG39" s="511"/>
      <c r="AH39" s="511"/>
      <c r="AI39" s="510"/>
      <c r="AJ39" s="511"/>
    </row>
    <row r="40" spans="2:36" s="517" customFormat="1" ht="14.25">
      <c r="B40" s="527" t="s">
        <v>271</v>
      </c>
      <c r="C40" s="346"/>
      <c r="D40" s="511"/>
      <c r="E40" s="511"/>
      <c r="F40" s="511"/>
      <c r="G40" s="511"/>
      <c r="H40" s="511"/>
      <c r="I40" s="511"/>
      <c r="J40" s="511"/>
      <c r="K40" s="511"/>
      <c r="L40" s="511"/>
      <c r="M40" s="511"/>
      <c r="N40" s="511"/>
      <c r="O40" s="511"/>
      <c r="P40" s="511"/>
      <c r="Q40" s="511"/>
      <c r="R40" s="511"/>
      <c r="S40" s="511"/>
      <c r="T40" s="511"/>
      <c r="U40" s="511"/>
      <c r="V40" s="511"/>
      <c r="W40" s="511"/>
      <c r="X40" s="511"/>
      <c r="Y40" s="511"/>
      <c r="Z40" s="528"/>
      <c r="AA40" s="528"/>
      <c r="AB40" s="528" t="s">
        <v>272</v>
      </c>
      <c r="AC40" s="528"/>
      <c r="AD40" s="528"/>
      <c r="AE40" s="528"/>
      <c r="AF40" s="511"/>
      <c r="AG40" s="511"/>
      <c r="AH40" s="511"/>
      <c r="AI40" s="510"/>
      <c r="AJ40" s="511"/>
    </row>
    <row r="41" spans="2:36" s="517" customFormat="1" ht="14.25">
      <c r="B41" s="345" t="s">
        <v>127</v>
      </c>
      <c r="C41" s="346" t="s">
        <v>260</v>
      </c>
      <c r="D41" s="511"/>
      <c r="E41" s="511"/>
      <c r="F41" s="511"/>
      <c r="G41" s="511"/>
      <c r="H41" s="511"/>
      <c r="I41" s="511"/>
      <c r="J41" s="511"/>
      <c r="K41" s="657">
        <v>42379</v>
      </c>
      <c r="L41" s="657"/>
      <c r="M41" s="657"/>
      <c r="N41" s="657"/>
      <c r="O41" s="511"/>
      <c r="P41" s="511" t="s">
        <v>273</v>
      </c>
      <c r="Q41" s="511"/>
      <c r="R41" s="511"/>
      <c r="S41" s="511"/>
      <c r="T41" s="511"/>
      <c r="U41" s="511"/>
      <c r="V41" s="511"/>
      <c r="W41" s="511"/>
      <c r="X41" s="511"/>
      <c r="Y41" s="511"/>
      <c r="Z41" s="511"/>
      <c r="AA41" s="511"/>
      <c r="AB41" s="511"/>
      <c r="AC41" s="529" t="s">
        <v>6</v>
      </c>
      <c r="AD41" s="346" t="s">
        <v>354</v>
      </c>
      <c r="AE41" s="346"/>
      <c r="AF41" s="511"/>
      <c r="AG41" s="346"/>
      <c r="AH41" s="511"/>
      <c r="AI41" s="510"/>
      <c r="AJ41" s="511"/>
    </row>
    <row r="42" spans="2:36" s="517" customFormat="1" ht="14.25">
      <c r="B42" s="347" t="s">
        <v>307</v>
      </c>
      <c r="C42" s="346" t="s">
        <v>259</v>
      </c>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29" t="s">
        <v>128</v>
      </c>
      <c r="AD42" s="346" t="s">
        <v>243</v>
      </c>
      <c r="AE42" s="346"/>
      <c r="AF42" s="529"/>
      <c r="AG42" s="346"/>
      <c r="AH42" s="511"/>
      <c r="AI42" s="510"/>
      <c r="AJ42" s="511"/>
    </row>
    <row r="43" spans="2:36" s="517" customFormat="1" ht="14.25">
      <c r="B43" s="345" t="s">
        <v>308</v>
      </c>
      <c r="C43" s="346"/>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29" t="s">
        <v>129</v>
      </c>
      <c r="AD43" s="511"/>
      <c r="AE43" s="511"/>
      <c r="AF43" s="511"/>
      <c r="AG43" s="511"/>
      <c r="AH43" s="511"/>
      <c r="AI43" s="510"/>
      <c r="AJ43" s="511"/>
    </row>
    <row r="44" spans="3:36" s="517" customFormat="1" ht="14.25">
      <c r="C44" s="346"/>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0"/>
      <c r="AJ44" s="511"/>
    </row>
    <row r="45" spans="2:37" s="517" customFormat="1" ht="16.5" customHeight="1">
      <c r="B45" s="535" t="s">
        <v>312</v>
      </c>
      <c r="C45" s="530" t="s">
        <v>288</v>
      </c>
      <c r="D45" s="530"/>
      <c r="E45" s="530"/>
      <c r="F45" s="530"/>
      <c r="G45" s="530"/>
      <c r="H45" s="530"/>
      <c r="I45" s="530"/>
      <c r="J45" s="530"/>
      <c r="K45" s="530"/>
      <c r="L45" s="530"/>
      <c r="M45" s="530"/>
      <c r="N45" s="530"/>
      <c r="O45" s="530"/>
      <c r="P45" s="530"/>
      <c r="Q45" s="530"/>
      <c r="R45" s="530"/>
      <c r="S45" s="530"/>
      <c r="T45" s="530"/>
      <c r="U45" s="530"/>
      <c r="V45" s="511"/>
      <c r="W45" s="511"/>
      <c r="X45" s="511"/>
      <c r="Y45" s="511"/>
      <c r="Z45" s="511"/>
      <c r="AA45" s="511"/>
      <c r="AB45" s="511"/>
      <c r="AC45" s="511"/>
      <c r="AD45" s="511"/>
      <c r="AE45" s="511"/>
      <c r="AF45" s="511"/>
      <c r="AG45" s="511"/>
      <c r="AH45" s="511"/>
      <c r="AI45" s="510"/>
      <c r="AJ45" s="511"/>
      <c r="AK45" s="531"/>
    </row>
    <row r="46" spans="2:21" s="532" customFormat="1" ht="24" customHeight="1">
      <c r="B46" s="530" t="s">
        <v>321</v>
      </c>
      <c r="C46" s="530"/>
      <c r="D46" s="530"/>
      <c r="E46" s="530"/>
      <c r="F46" s="530"/>
      <c r="G46" s="530"/>
      <c r="H46" s="530"/>
      <c r="I46" s="530"/>
      <c r="J46" s="530"/>
      <c r="K46" s="530"/>
      <c r="L46" s="530"/>
      <c r="M46" s="530"/>
      <c r="N46" s="530"/>
      <c r="O46" s="530"/>
      <c r="P46" s="530"/>
      <c r="Q46" s="530"/>
      <c r="R46" s="530"/>
      <c r="S46" s="530"/>
      <c r="T46" s="530"/>
      <c r="U46" s="530"/>
    </row>
    <row r="47" ht="14.25">
      <c r="A47" s="533"/>
    </row>
  </sheetData>
  <sheetProtection/>
  <mergeCells count="38">
    <mergeCell ref="K41:N41"/>
    <mergeCell ref="AK32:AL32"/>
    <mergeCell ref="AK33:AL33"/>
    <mergeCell ref="AK34:AL34"/>
    <mergeCell ref="AK35:AL35"/>
    <mergeCell ref="AK36:AL36"/>
    <mergeCell ref="AK37:AL37"/>
    <mergeCell ref="AK26:AL26"/>
    <mergeCell ref="AK27:AL27"/>
    <mergeCell ref="AK28:AL28"/>
    <mergeCell ref="AK29:AL29"/>
    <mergeCell ref="AK30:AL30"/>
    <mergeCell ref="AK31:AL31"/>
    <mergeCell ref="AK20:AL20"/>
    <mergeCell ref="AK21:AL21"/>
    <mergeCell ref="AK22:AL22"/>
    <mergeCell ref="AK23:AL23"/>
    <mergeCell ref="AK24:AL24"/>
    <mergeCell ref="AK25:AL25"/>
    <mergeCell ref="AK14:AL14"/>
    <mergeCell ref="AK15:AL15"/>
    <mergeCell ref="AK16:AL16"/>
    <mergeCell ref="AK17:AL17"/>
    <mergeCell ref="AK18:AL18"/>
    <mergeCell ref="AK19:AL19"/>
    <mergeCell ref="AK8:AL8"/>
    <mergeCell ref="AK9:AL9"/>
    <mergeCell ref="AK10:AL10"/>
    <mergeCell ref="AK11:AL11"/>
    <mergeCell ref="AK12:AL12"/>
    <mergeCell ref="AK13:AL13"/>
    <mergeCell ref="AE4:AH4"/>
    <mergeCell ref="A5:D5"/>
    <mergeCell ref="E5:AJ5"/>
    <mergeCell ref="AK5:AL5"/>
    <mergeCell ref="AJ6:AJ7"/>
    <mergeCell ref="AK6:AL6"/>
    <mergeCell ref="AK7:AL7"/>
  </mergeCells>
  <conditionalFormatting sqref="E8:AI37">
    <cfRule type="cellIs" priority="1" dxfId="7" operator="equal" stopIfTrue="1">
      <formula>"E"</formula>
    </cfRule>
    <cfRule type="cellIs" priority="2" dxfId="6" operator="equal" stopIfTrue="1">
      <formula>"R"</formula>
    </cfRule>
    <cfRule type="cellIs" priority="3" dxfId="5" operator="equal" stopIfTrue="1">
      <formula>"İ"</formula>
    </cfRule>
  </conditionalFormatting>
  <dataValidations count="1">
    <dataValidation type="textLength" allowBlank="1" showInputMessage="1" showErrorMessage="1" errorTitle="UYARI !!" error="T.C. KİMLİK NO 11 KARAKTER.NOKSAN/FAZLA RAKAM YAZDINIZ.." sqref="C8:C37">
      <formula1>11</formula1>
      <formula2>11</formula2>
    </dataValidation>
  </dataValidations>
  <printOptions horizontalCentered="1"/>
  <pageMargins left="0.1968503937007874" right="0.1968503937007874" top="0.7480314960629921" bottom="0.5511811023622047" header="0.5118110236220472" footer="0.31496062992125984"/>
  <pageSetup fitToHeight="1" fitToWidth="1" horizontalDpi="600" verticalDpi="600" orientation="landscape" paperSize="9" scale="74" r:id="rId3"/>
  <headerFooter>
    <oddHeader>&amp;CSEYYAR GÖREV TAZMİNATI AYLIK ÇALIŞMA ÇİZELGESİ</oddHeader>
    <oddFooter>&amp;LM.Y.H.B.Y. Örnek No: 15</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Okul Müdürü</Manager>
  <Company>75.Yıl Serpil Akdağ Lisesi 66100-Yozgat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Ekdersmatik</dc:title>
  <dc:subject>Ek ders ücreti</dc:subject>
  <dc:creator>Behçet Yayıkçı</dc:creator>
  <cp:keywords>Seraklis</cp:keywords>
  <dc:description>İnsanların hayırlısı insanlara faydalı olandır.</dc:description>
  <cp:lastModifiedBy>ASUS</cp:lastModifiedBy>
  <cp:lastPrinted>2016-01-10T12:25:17Z</cp:lastPrinted>
  <dcterms:created xsi:type="dcterms:W3CDTF">1998-01-08T11:56:39Z</dcterms:created>
  <dcterms:modified xsi:type="dcterms:W3CDTF">2016-01-10T12:32:58Z</dcterms:modified>
  <cp:category>Muhasebe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maç">
    <vt:bool>true</vt:bool>
  </property>
  <property fmtid="{D5CDD505-2E9C-101B-9397-08002B2CF9AE}" pid="3" name="IVID1A4218FD">
    <vt:lpwstr/>
  </property>
  <property fmtid="{D5CDD505-2E9C-101B-9397-08002B2CF9AE}" pid="4" name="IVID3FD9F441">
    <vt:lpwstr/>
  </property>
  <property fmtid="{D5CDD505-2E9C-101B-9397-08002B2CF9AE}" pid="5" name="IVID376912DD">
    <vt:lpwstr/>
  </property>
  <property fmtid="{D5CDD505-2E9C-101B-9397-08002B2CF9AE}" pid="6" name="IVIDC4707DF">
    <vt:lpwstr/>
  </property>
</Properties>
</file>