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105" windowWidth="12120" windowHeight="4380" tabRatio="817" firstSheet="1" activeTab="4"/>
  </bookViews>
  <sheets>
    <sheet name="AYLAR" sheetId="1" state="hidden" r:id="rId1"/>
    <sheet name="KODLAR" sheetId="2" r:id="rId2"/>
    <sheet name="MERKEZ İLÇE" sheetId="3" r:id="rId3"/>
    <sheet name="EKLER" sheetId="4" r:id="rId4"/>
    <sheet name="MENÜ" sheetId="5" r:id="rId5"/>
    <sheet name="BİLGİLER" sheetId="6" r:id="rId6"/>
    <sheet name="UCRETLİ" sheetId="7" r:id="rId7"/>
    <sheet name="YAZI1" sheetId="8" r:id="rId8"/>
    <sheet name="YAZI2" sheetId="9" r:id="rId9"/>
    <sheet name="YASAL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2" hidden="1">'MERKEZ İLÇE'!$A$1:$D$128</definedName>
    <definedName name="ay_sirasi">'AYLAR'!$C$1:$C$12</definedName>
    <definedName name="Aylar">'AYLAR'!$A$1:$A$12</definedName>
    <definedName name="kod_listesi">'KODLAR'!$B$2:$B$6</definedName>
    <definedName name="listeekler">'EKLER'!$A$2:$A$8</definedName>
    <definedName name="tur_listesi">'KODLAR'!$A$2:$A$6</definedName>
    <definedName name="_xlnm.Print_Area" localSheetId="2">'MERKEZ İLÇE'!$A$1:$A$97</definedName>
    <definedName name="_xlnm.Print_Area" localSheetId="6">'UCRETLİ'!$A$3:$AM$46</definedName>
    <definedName name="_xlnm.Print_Area" localSheetId="7">'YAZI1'!$A$1:$L$43</definedName>
    <definedName name="_xlnm.Print_Area" localSheetId="8">'YAZI2'!$A$1:$L$43</definedName>
  </definedNames>
  <calcPr fullCalcOnLoad="1"/>
</workbook>
</file>

<file path=xl/sharedStrings.xml><?xml version="1.0" encoding="utf-8"?>
<sst xmlns="http://schemas.openxmlformats.org/spreadsheetml/2006/main" count="471" uniqueCount="275">
  <si>
    <t>02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</si>
  <si>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</si>
  <si>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</si>
  <si>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</si>
  <si>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</si>
  <si>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</si>
  <si>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</si>
  <si>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</si>
  <si>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</si>
  <si>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</si>
  <si>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</si>
  <si>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</si>
  <si>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</si>
  <si>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</si>
  <si>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</si>
  <si>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</si>
  <si>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</si>
  <si>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</si>
  <si>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</si>
  <si>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</si>
  <si>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</si>
  <si>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</si>
  <si>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</si>
  <si>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</si>
  <si>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Kurum Bilgileri :</t>
  </si>
  <si>
    <t>Düzenleme Tarihi :</t>
  </si>
  <si>
    <t>ÖĞRETMENİN</t>
  </si>
  <si>
    <t>T.C.</t>
  </si>
  <si>
    <t xml:space="preserve">Sayı      : </t>
  </si>
  <si>
    <t xml:space="preserve">Konu     : </t>
  </si>
  <si>
    <t>İLKÖĞRETİM</t>
  </si>
  <si>
    <t>ORTAÖĞRETİM</t>
  </si>
  <si>
    <t>Kurum Adı :</t>
  </si>
  <si>
    <t>Yazının gideceği  okul/kurum  :</t>
  </si>
  <si>
    <t>Birim Kodu :</t>
  </si>
  <si>
    <t>Yerleşim Yeri :</t>
  </si>
  <si>
    <t>Master</t>
  </si>
  <si>
    <t>Doktora</t>
  </si>
  <si>
    <t>İlin Adı :</t>
  </si>
  <si>
    <t>İlçe Adı :</t>
  </si>
  <si>
    <t xml:space="preserve"> Adres  &gt;&gt;</t>
  </si>
  <si>
    <t>Telefon &gt;&gt;</t>
  </si>
  <si>
    <t xml:space="preserve">Adı ve Soyadı </t>
  </si>
  <si>
    <t xml:space="preserve">Ünvanı </t>
  </si>
  <si>
    <t>Düzenleyen (Mutemet):</t>
  </si>
  <si>
    <t>V.H.K.İ.</t>
  </si>
  <si>
    <t>1.paraf yetkilisi? :</t>
  </si>
  <si>
    <t>EVET</t>
  </si>
  <si>
    <t>2.paraf yetkilisi? :</t>
  </si>
  <si>
    <t>ADEDİ</t>
  </si>
  <si>
    <t>Varsa bölüm/birim  :</t>
  </si>
  <si>
    <t>EKLENEN BELGE TÜRÜ</t>
  </si>
  <si>
    <t>GÖNDERİLEN YER</t>
  </si>
  <si>
    <t>Müdür Yard.</t>
  </si>
  <si>
    <t>MİLLİ EĞİTİM BAKANLIĞI</t>
  </si>
  <si>
    <t>Ek Ders Ücret Çizelgesi</t>
  </si>
  <si>
    <t xml:space="preserve">Copyright© Behçet YAYIKÇI </t>
  </si>
  <si>
    <t>Aylık Ek Ders Ücret Çizelgesi.</t>
  </si>
  <si>
    <t>Okul Müdürü</t>
  </si>
  <si>
    <t>Eklenen belge adedi :</t>
  </si>
  <si>
    <t>12345678-841.02/</t>
  </si>
  <si>
    <t>İlçe Millî Eğitim Müdürlüğü</t>
  </si>
  <si>
    <t>Destek Hizmetleri Şubesi</t>
  </si>
  <si>
    <t>Pazartesi</t>
  </si>
  <si>
    <t>Salı</t>
  </si>
  <si>
    <t>Çarşamba</t>
  </si>
  <si>
    <t>Perşembe</t>
  </si>
  <si>
    <t>Cuma</t>
  </si>
  <si>
    <t>Cumartesi</t>
  </si>
  <si>
    <t>Pazar</t>
  </si>
  <si>
    <t>Adı Soyadı</t>
  </si>
  <si>
    <t>İMZA</t>
  </si>
  <si>
    <t>GÜNLÜK OKUTULAN DERS SAATLERİ</t>
  </si>
  <si>
    <t>Bütçe Yılı</t>
  </si>
  <si>
    <t>Açıklama :</t>
  </si>
  <si>
    <t>TOKAT</t>
  </si>
  <si>
    <t>Erbaa</t>
  </si>
  <si>
    <t>……………………………………..Mah.</t>
  </si>
  <si>
    <t>Okul Müdürü /Müdür Yetkili Öğretmen:</t>
  </si>
  <si>
    <t>(Mühür)</t>
  </si>
  <si>
    <t xml:space="preserve"> saat ek ders okutulmuştur.</t>
  </si>
  <si>
    <t>Ait Olduğu Ay:</t>
  </si>
  <si>
    <t>Okulu veya Kurumu :</t>
  </si>
  <si>
    <t>Destekleme Kursu Onayı</t>
  </si>
  <si>
    <t>EKLENEN  BELGE TÜRÜ</t>
  </si>
  <si>
    <t>123456@meb.k12.tr       web: www.aihl.com</t>
  </si>
  <si>
    <t>(356) 715 1073-212    Faks: (356) 715 4909</t>
  </si>
  <si>
    <t>İlçe</t>
  </si>
  <si>
    <t xml:space="preserve">AÇIKLAMA </t>
  </si>
  <si>
    <t>SNO</t>
  </si>
  <si>
    <t>YERLEŞİM</t>
  </si>
  <si>
    <t>MERKEZ</t>
  </si>
  <si>
    <t>BEYKAYA KUŞCU İLKOKULU MÜDÜRLÜĞÜ</t>
  </si>
  <si>
    <t>BÖLÜCEK İLKOKULU MÜDÜRLÜĞÜ</t>
  </si>
  <si>
    <t>BÖLÜCEK ORTAOKULU MÜDÜRLÜĞÜ</t>
  </si>
  <si>
    <t>ÇAKIR İLKOKULU MÜDÜRLÜĞÜ</t>
  </si>
  <si>
    <t>ÇAKIR ORTAOKULU MÜDÜRLÜĞÜ</t>
  </si>
  <si>
    <t>ÇALKARA İLKOKULU MÜDÜRLÜĞÜ</t>
  </si>
  <si>
    <t>ÇATALAN İLKOKULU MÜDÜRLÜĞÜ</t>
  </si>
  <si>
    <t>ÇATALAN TANNA İLKOKULU MÜDÜRLÜĞÜ</t>
  </si>
  <si>
    <t>ÇATILI İLKOKULU MÜDÜRLÜĞÜ</t>
  </si>
  <si>
    <t>ÇEVRESU İLKOKULU MÜDÜRLÜĞÜ</t>
  </si>
  <si>
    <t>ÇİBRİL İLKOKULU MÜDÜRLÜĞÜ</t>
  </si>
  <si>
    <t>COŞKUN ÖNDER ANADOLU LİSESİ MÜDÜRLÜĞÜ</t>
  </si>
  <si>
    <t>DEĞİRMENLİ İLKOKULU MÜDÜRLÜĞÜ</t>
  </si>
  <si>
    <t>DEĞİRMENLİ ORTAOKULU MÜDÜRLÜĞÜ</t>
  </si>
  <si>
    <t>DOĞANYURT İLKOKULU MÜDÜRLÜĞÜ</t>
  </si>
  <si>
    <t>DOĞANYURT ORTAOKULU MÜDÜRLÜĞÜ</t>
  </si>
  <si>
    <t>ENDİKPINAR İLKOKULU MÜDÜRLÜĞÜ</t>
  </si>
  <si>
    <t>ENDİKPINAR ORTAOKULU MÜDÜRLÜĞÜ</t>
  </si>
  <si>
    <t>ENGELLİ İLKOKULU MÜDÜRLÜĞÜ</t>
  </si>
  <si>
    <t>ERBAA ANADOLU İMAM HATİP LİSESİ MÜDÜRLÜĞÜ</t>
  </si>
  <si>
    <t>ERBAA ANADOLU ÖĞRETMEN LİSESİ MÜDÜRLÜĞÜ</t>
  </si>
  <si>
    <t>ERBAA İMAM HATİP ORTAOKULU MÜDÜRLÜĞÜ</t>
  </si>
  <si>
    <t>ERBAA MERKEZ ANADOLU LİSESİ MÜDÜRLÜĞÜ</t>
  </si>
  <si>
    <t>ERBAA REHBERLİK VE ARAŞTIRMA MERKEZİ MÜDÜRLÜĞÜ</t>
  </si>
  <si>
    <t>ERBAA YUVAM ANAOKULU MÜDÜRLÜĞÜ</t>
  </si>
  <si>
    <t>EVCİLER İLKOKULU MÜDÜRLÜĞÜ</t>
  </si>
  <si>
    <t>EVYABA İLKOKULU MÜDÜRLÜĞÜ</t>
  </si>
  <si>
    <t>EVYABA ORTAOKULU MÜDÜRLÜĞÜ</t>
  </si>
  <si>
    <t>FATİH ANADOLU LİSESİ MÜDÜRLÜĞÜ</t>
  </si>
  <si>
    <t>FATİH SULTAN MEHMET İLKOKULU MÜDÜRLÜĞÜ</t>
  </si>
  <si>
    <t>FATİH SULTAN MEHMET ORTAOKULU MÜDÜRLÜĞÜ</t>
  </si>
  <si>
    <t>FEVZİ ÇAKMAK İLKOKULU MÜDÜRLÜĞÜ</t>
  </si>
  <si>
    <t>GAZİOSMANPAŞA ORTAOKULU MÜDÜRLÜĞÜ</t>
  </si>
  <si>
    <t>GÖKAL AYGANDI İLKOKULU MÜDÜRLÜĞÜ</t>
  </si>
  <si>
    <t>GÖKAL ÇANAKÇI İLKOKULU MÜDÜRLÜĞÜ</t>
  </si>
  <si>
    <t>GÖKAL ÇERMİK İLKOKULU MÜDÜRLÜĞÜ</t>
  </si>
  <si>
    <t>GÖKAL FATİH SULTAN MEHMET İLKOKULU MÜDÜRLÜĞÜ</t>
  </si>
  <si>
    <t>GÖKAL GAZİ OSMAN PAŞA İLKOKULU MÜDÜRLÜĞÜ</t>
  </si>
  <si>
    <t>GÖKAL GAZİ OSMAN PAŞA ORTAOKULU MÜDÜRLÜĞÜ</t>
  </si>
  <si>
    <t>GÖKAL GÜLDERE ÇOK PROGRAMLI LİSESİ MÜDÜRLÜĞÜ</t>
  </si>
  <si>
    <t>GÖKAL GÜLDERE İLKOKULU MÜDÜRLÜĞÜ</t>
  </si>
  <si>
    <t>GÖKAL GÜLDERE ORTAOKULU MÜDÜRLÜĞÜ</t>
  </si>
  <si>
    <t>HACI FATMA USLU İLKOKULU MÜDÜRLÜĞÜ</t>
  </si>
  <si>
    <t>HACI FATMA USLU ORTAOKULU MÜDÜRLÜĞÜ</t>
  </si>
  <si>
    <t>HACIPAZAR İLKOKULU MÜDÜRLÜĞÜ</t>
  </si>
  <si>
    <t>HACIPAZAR ORTAOKULU MÜDÜRLÜĞÜ</t>
  </si>
  <si>
    <t>HALK EĞİTİM MERKEZİ MÜDÜRLÜĞÜ</t>
  </si>
  <si>
    <t>HARUN YÜKSEL İLKOKULU MÜDÜRLÜĞÜ</t>
  </si>
  <si>
    <t>HARUN YÜKSEL ORTAOKULU MÜDÜRLÜĞÜ</t>
  </si>
  <si>
    <t>HÜSEYİN ÖZDİLEK ORTAOKULU MÜDÜRLÜĞÜ</t>
  </si>
  <si>
    <t>İKİZCE İLKOKULU MÜDÜRLÜĞÜ</t>
  </si>
  <si>
    <t>KARAAĞAÇ İLKOKULU MÜDÜRLÜĞÜ</t>
  </si>
  <si>
    <t>KARAYAKA BAŞARALAR YATILI BÖLGE ORTAOKULU MÜDÜRLÜĞÜ</t>
  </si>
  <si>
    <t>KARAYAKA ÇOK PROGRAMLI LİSESİ MÜDÜRLÜĞÜ</t>
  </si>
  <si>
    <t>KARAYAKA İLKOKULU MÜDÜRLÜĞÜ</t>
  </si>
  <si>
    <t>KARAYAKA ORTAOKULU MÜDÜRLÜĞÜ</t>
  </si>
  <si>
    <t>KARAYAKA YUNUSEMRE İLKOKULU MÜDÜRLÜĞÜ</t>
  </si>
  <si>
    <t>KARAYAKA YUNUSEMRE ORTAOKULU MÜDÜRLÜĞÜ</t>
  </si>
  <si>
    <t>KEÇECİ İLKOKULU MÜDÜRLÜĞÜ</t>
  </si>
  <si>
    <t>KEMAL KIVIRCIOĞLU İLKOKULU MÜDÜRLÜĞÜ</t>
  </si>
  <si>
    <t>KEMAL KIVIRCIOĞLU ORTAOKULU MÜDÜRLÜĞÜ</t>
  </si>
  <si>
    <t>KIRIKGÜNEY GEDİRGEN İLKOKULU MÜDÜRLÜĞÜ</t>
  </si>
  <si>
    <t>KIRIKKÜGEY İLKOKULU MÜDÜRLÜĞÜ</t>
  </si>
  <si>
    <t>KOÇAK İLKOKULU MÜDÜRLÜĞÜ</t>
  </si>
  <si>
    <t>KOÇAK ORTAOKULU MÜDÜRLÜĞÜ</t>
  </si>
  <si>
    <t>KÜPLÜCE İLKOKULU MÜDÜRLÜĞÜ</t>
  </si>
  <si>
    <t>KURUÇAY İLKOKULU MÜDÜRLÜĞÜ</t>
  </si>
  <si>
    <t>KURUÇAY ORTAOKULU MÜDÜRLÜĞÜ</t>
  </si>
  <si>
    <t>KUZKÖY ÇINARLI İLKOKULU MÜDÜRLÜĞÜ</t>
  </si>
  <si>
    <t>MADENLİ İLKOKULU MÜDÜRLÜĞÜ</t>
  </si>
  <si>
    <t>MEHMET AKİF İLKOKULU MÜDÜRLÜĞÜ</t>
  </si>
  <si>
    <t>MEHMET AKİF ORTAOKULU MÜDÜRLÜĞÜ</t>
  </si>
  <si>
    <t>MESLEKİ EĞİTİM MERKEZİ MÜDÜRLÜĞÜ</t>
  </si>
  <si>
    <t>MEVLANA İLKOKULU MÜDÜRLÜĞÜ</t>
  </si>
  <si>
    <t>MEVLANA ORTAOKULU MÜDÜRLÜĞÜ</t>
  </si>
  <si>
    <t>NARLIDERE İLKOKULU MÜDÜRLÜĞÜ</t>
  </si>
  <si>
    <t>ÖĞRETMEN EVİ VE AKŞAM SANAT OKULU MÜDÜRLÜĞÜ</t>
  </si>
  <si>
    <t>ORTAKÖY İLKOKULU MÜDÜRLÜĞÜ</t>
  </si>
  <si>
    <t>PINARBEYLİ İLKOKULU MÜDÜRLÜĞÜ</t>
  </si>
  <si>
    <t>PINARBEYLİ ORTAOKULU MÜDÜRLÜĞÜ</t>
  </si>
  <si>
    <t>SALKIMÖREN İLKOKULU MÜDÜRLÜĞÜ</t>
  </si>
  <si>
    <t>SALKIMÖREN ORTAOKULU MÜDÜRLÜĞÜ</t>
  </si>
  <si>
    <t>ŞEHİT NURİ ÖZTÜRK İLKOKULU MÜDÜRLÜĞÜ</t>
  </si>
  <si>
    <t>ŞEHİT NURİ ÖZTÜRK ORTAOKULU MÜDÜRLÜĞÜ</t>
  </si>
  <si>
    <t>ŞÜKÜR GÜNEY İLKOKULU MÜDÜRLÜĞÜ</t>
  </si>
  <si>
    <t>ŞÜKÜR İLKOKULU MÜDÜRLÜĞÜ</t>
  </si>
  <si>
    <t>SÜTLÜCE HAYATGERİŞ İLKOKULU MÜDÜRLÜĞÜ</t>
  </si>
  <si>
    <t>TANOBA İLKOKULU MÜDÜRLÜĞÜ</t>
  </si>
  <si>
    <t>TANOBA ORTAOKULU MÜDÜRLÜĞÜ</t>
  </si>
  <si>
    <t>TEPEKIŞLA İLKOKULU MÜDÜRLÜĞÜ</t>
  </si>
  <si>
    <t>TEPEŞEHİR İLKOKULU MÜDÜRLÜĞÜ</t>
  </si>
  <si>
    <t>TEPEŞEHİR YATILI BÖLGE ORTAOKULU MÜDÜRLÜĞÜ</t>
  </si>
  <si>
    <t>TOSUNLAR İLKOKULU MÜDÜRLÜĞÜ</t>
  </si>
  <si>
    <t>USTAMEHMET KÖYYERİ İLKOKULU MÜDÜRLÜĞÜ</t>
  </si>
  <si>
    <t>ÜZÜMLÜ İLKOKULU MÜDÜRLÜĞÜ</t>
  </si>
  <si>
    <t>ÜZÜMLÜ ORTAOKULU MÜDÜRLÜĞÜ</t>
  </si>
  <si>
    <t>YAVUZ SELİM İLKOKULU MÜDÜRLÜĞÜ</t>
  </si>
  <si>
    <t>YAVUZ SELİM ORTAOKULU MÜDÜRLÜĞÜ</t>
  </si>
  <si>
    <t>YILMAZ KAYALAR FEN LİSESİ MÜDÜRLÜĞÜ</t>
  </si>
  <si>
    <t>YUNUS EMRE İLKOKULU MÜDÜRLÜĞÜ</t>
  </si>
  <si>
    <t>YUNUS EMRE ORTAOKULU MÜDÜRLÜĞÜ</t>
  </si>
  <si>
    <t>YURTALAN SAKARÇAL İLKOKULU MÜDÜRLÜĞÜ</t>
  </si>
  <si>
    <t>ERBAA ÖZEL EĞİTİM UYGULAMA MERKEZİ MÜDÜRLÜĞÜ I. KADEME</t>
  </si>
  <si>
    <t>ERBAA ÖZEL EĞİTİM UYGULAMA MERKEZİ MÜDÜRLÜĞÜ II. KADEME</t>
  </si>
  <si>
    <t>NECİP FAZIL KISAKÜREK İLKOKULU MÜDÜRLÜĞÜ</t>
  </si>
  <si>
    <t>OKUL/KURUM ADI</t>
  </si>
  <si>
    <t>OKUL İLETİŞİM  BİLGİLERİ</t>
  </si>
  <si>
    <t xml:space="preserve">Okul-kurum İmza Yetkilileri </t>
  </si>
  <si>
    <t>Müdür Yardımcısı</t>
  </si>
  <si>
    <t>MERKEZ İLÇE'!A1</t>
  </si>
  <si>
    <t>Adı ve Soyadı :</t>
  </si>
  <si>
    <t>Unvanı        :</t>
  </si>
  <si>
    <t>İmzası        :</t>
  </si>
  <si>
    <t>TOKAT-Erbaa</t>
  </si>
  <si>
    <t>İli ve İlçesi                 :</t>
  </si>
  <si>
    <t>AĞCAALAN İLKOKULU MÜDÜRLÜĞÜ</t>
  </si>
  <si>
    <t>Köy</t>
  </si>
  <si>
    <t>AKÇA İLKOKULU MÜDÜRLÜĞÜ</t>
  </si>
  <si>
    <t>AKÇA ORTAOKULU MÜDÜRLÜĞÜ</t>
  </si>
  <si>
    <t>AKKOÇ İLKOKULU MÜDÜRLÜĞÜ</t>
  </si>
  <si>
    <t>ALACABAL İLKOKULU MÜDÜRLÜĞÜ</t>
  </si>
  <si>
    <t>ALACABAL ORTAOKULU MÜDÜRLÜĞÜ</t>
  </si>
  <si>
    <t>ALAN İLKOKULU MÜDÜRLÜĞÜ</t>
  </si>
  <si>
    <t>ALİ RIZA ÖNDER ANAOKULU MÜDÜRLÜĞÜ</t>
  </si>
  <si>
    <t>ATATÜRK İLKOKULU MÜDÜRLÜĞÜ</t>
  </si>
  <si>
    <t>AYDINSOFU İLKOKULU MÜDÜRLÜĞÜ</t>
  </si>
  <si>
    <t>BAĞPINAR İLKOKULU MÜDÜRLÜĞÜ</t>
  </si>
  <si>
    <t>BAĞPINAR ORTAOKULU MÜDÜRLÜĞÜ</t>
  </si>
  <si>
    <t>BALLIBAĞ İLKOKULU MÜDÜRLÜĞÜ</t>
  </si>
  <si>
    <t>BELEDİYE İLKOKULU MÜDÜRLÜĞÜ</t>
  </si>
  <si>
    <t>BENLİ İLKOKULU MÜDÜRLÜĞÜ</t>
  </si>
  <si>
    <t>BEYKAYA GÖLAĞIL İLKOKULU MÜDÜRLÜĞÜ</t>
  </si>
  <si>
    <t>NECİP FAZIL KISAKÜREK ORTA OKULU MÜDÜRLÜĞÜ</t>
  </si>
  <si>
    <t>HAKİMİYET-İ MİLLİYE ORTAOKULU MÜDÜRLÜĞÜ</t>
  </si>
  <si>
    <t>ABDÜLHAMİD HAN MESLEKİ VE TEKNİK ANADOLU LİSESİ</t>
  </si>
  <si>
    <t>ERBAA-SEYRANTEPE MESLEKİ VE TEKNİK ANADOLU LİSESİ MÜDÜRLÜĞÜ</t>
  </si>
  <si>
    <t>ERBAA MESLEKİ VE TEKNİK ANADOLU LİSESİ MÜDÜRLÜĞÜ</t>
  </si>
  <si>
    <t>EREK MESLEKİ VE TEKNİK ANADOLU LİSESİ MÜDÜRLÜĞÜ(KML)</t>
  </si>
  <si>
    <t>İl-İlçe Görevlendirme Onayı</t>
  </si>
  <si>
    <t>Göreve Başlama Yazısı</t>
  </si>
  <si>
    <t>Çizelgede Müdür Yardımcısı yer alsın mı?</t>
  </si>
  <si>
    <t>28 veya 29</t>
  </si>
  <si>
    <t>Adı Soyadı :</t>
  </si>
  <si>
    <t>Unvanı     :</t>
  </si>
  <si>
    <t>İmzası     :</t>
  </si>
  <si>
    <t>T.C. DETSİS No-Standart Dosya Kodu :</t>
  </si>
  <si>
    <t>T.C. DETSİS No</t>
  </si>
  <si>
    <t>AYLIK BİLGİLER</t>
  </si>
  <si>
    <t xml:space="preserve"> DÜZENLEYEN:</t>
  </si>
  <si>
    <t xml:space="preserve"> OKUL /KURUM MÜDÜRÜ:</t>
  </si>
  <si>
    <t>Alanı</t>
  </si>
  <si>
    <t>Bu ayın ilk günü:</t>
  </si>
  <si>
    <t>Bu ayın son günü:</t>
  </si>
  <si>
    <t>Lütfen Ay seçiniz :</t>
  </si>
  <si>
    <t>Lütfen Mali Yılı yazınız :</t>
  </si>
  <si>
    <r>
      <t>Okul/kurum Adı (</t>
    </r>
    <r>
      <rPr>
        <b/>
        <sz val="14"/>
        <rFont val="Arial"/>
        <family val="2"/>
      </rPr>
      <t>Müdürlüğü kelimesini yazmayınız</t>
    </r>
    <r>
      <rPr>
        <b/>
        <sz val="14"/>
        <color indexed="47"/>
        <rFont val="Arial"/>
        <family val="2"/>
      </rPr>
      <t>):</t>
    </r>
  </si>
  <si>
    <r>
      <t>e-posta/Web :</t>
    </r>
    <r>
      <rPr>
        <sz val="14"/>
        <rFont val="Arial"/>
        <family val="2"/>
      </rPr>
      <t xml:space="preserve">    </t>
    </r>
  </si>
  <si>
    <t>BBBBBBBBBB</t>
  </si>
  <si>
    <t>AAAAAAAAAAA</t>
  </si>
  <si>
    <t>CCCCCCCCCC</t>
  </si>
  <si>
    <t>DDDDDDD</t>
  </si>
  <si>
    <t>EEEEEEE</t>
  </si>
  <si>
    <t>Seçilen ay :</t>
  </si>
  <si>
    <t>V.TİPİ Kodu</t>
  </si>
  <si>
    <t>VERİ TİPİ (EKDERSTÜRÜ)</t>
  </si>
  <si>
    <t>Gündüz</t>
  </si>
  <si>
    <t>Gece</t>
  </si>
  <si>
    <t>Takviye Kursu (gündüz)</t>
  </si>
  <si>
    <t>Takviye Kursu (gece)</t>
  </si>
  <si>
    <t>Veri Tip Kodu</t>
  </si>
  <si>
    <t>TOPLAM</t>
  </si>
  <si>
    <t xml:space="preserve"> </t>
  </si>
  <si>
    <t>SNo</t>
  </si>
  <si>
    <t>Ek Ders Ücret Onayı</t>
  </si>
  <si>
    <t>Çalışma Tipi</t>
  </si>
  <si>
    <t>Sürüm No :2017-1</t>
  </si>
  <si>
    <t>…………. …………...Ortaokulu</t>
  </si>
  <si>
    <t>…………. …………...Ortaokulu(580)</t>
  </si>
  <si>
    <t xml:space="preserve">2017 Mali Yılı  Nisan ayında okulumuzda görevli ÜCRETLİ öğretmenlerce toplam </t>
  </si>
  <si>
    <t>uieii</t>
  </si>
  <si>
    <t>eie</t>
  </si>
  <si>
    <t>T</t>
  </si>
  <si>
    <t>YüzYirmi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</si>
</sst>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_);_(* \(#,##0\);_(* &quot;-&quot;_);_(@_)"/>
    <numFmt numFmtId="181" formatCode="_(* #,##0.00_);_(* \(#,##0.00\);_(* &quot;-&quot;??_);_(@_)"/>
    <numFmt numFmtId="182" formatCode="00"/>
    <numFmt numFmtId="183" formatCode="000\ 000\ 0000"/>
    <numFmt numFmtId="184" formatCode="000\ 0000"/>
    <numFmt numFmtId="185" formatCode="dd/mm/yyyy"/>
    <numFmt numFmtId="186" formatCode="000\ 000\ 000\ 00"/>
    <numFmt numFmtId="187" formatCode="dddd"/>
    <numFmt numFmtId="188" formatCode="yyyy"/>
    <numFmt numFmtId="189" formatCode="mmmm"/>
    <numFmt numFmtId="190" formatCode="&quot;....&quot;\.mm/yyyy"/>
    <numFmt numFmtId="191" formatCode="0.00000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_-* #,##0_-;\-* #,##0_-;_-* &quot;-&quot;_-;_-@_-"/>
    <numFmt numFmtId="197" formatCode="_-* #,##0.00_-;\-* #,##0.00_-;_-* &quot;-&quot;??_-;_-@_-"/>
    <numFmt numFmtId="198" formatCode="_-* #,##0.00\ [$€-1]_-;\-* #,##0.00\ [$€-1]_-;_-* &quot;-&quot;??\ [$€-1]_-"/>
    <numFmt numFmtId="199" formatCode="[$-41F]dd\ mmmm\ yyyy\ dddd"/>
    <numFmt numFmtId="200" formatCode="0.0"/>
    <numFmt numFmtId="201" formatCode="dd"/>
    <numFmt numFmtId="202" formatCode="ddd"/>
    <numFmt numFmtId="203" formatCode="mmm/yyyy"/>
    <numFmt numFmtId="204" formatCode="[$¥€-2]\ #,##0.00_);[Red]\([$€-2]\ #,##0.00\)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Tur"/>
      <family val="0"/>
    </font>
    <font>
      <sz val="10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b/>
      <sz val="10"/>
      <name val="New York"/>
      <family val="0"/>
    </font>
    <font>
      <b/>
      <sz val="10"/>
      <color indexed="39"/>
      <name val="Arial"/>
      <family val="2"/>
    </font>
    <font>
      <b/>
      <sz val="11"/>
      <color indexed="8"/>
      <name val="Arial"/>
      <family val="2"/>
    </font>
    <font>
      <sz val="11"/>
      <name val="Arial Tur"/>
      <family val="0"/>
    </font>
    <font>
      <u val="single"/>
      <sz val="10"/>
      <color indexed="12"/>
      <name val="Arial Tur"/>
      <family val="0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3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47"/>
      <name val="Arial"/>
      <family val="2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b/>
      <i/>
      <sz val="14"/>
      <color indexed="9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4"/>
      <color indexed="9"/>
      <name val="Arial"/>
      <family val="2"/>
    </font>
    <font>
      <sz val="12"/>
      <name val="Arial Tur"/>
      <family val="0"/>
    </font>
    <font>
      <sz val="12"/>
      <name val="Arial"/>
      <family val="2"/>
    </font>
    <font>
      <sz val="12"/>
      <name val="Verdana"/>
      <family val="2"/>
    </font>
    <font>
      <b/>
      <sz val="12"/>
      <name val="Arial Tur"/>
      <family val="0"/>
    </font>
    <font>
      <u val="single"/>
      <sz val="12"/>
      <name val="Arial Tu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4"/>
      <color indexed="30"/>
      <name val="Arial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Verdana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Tur"/>
      <family val="0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333333"/>
      <name val="Arial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6" borderId="5" applyNumberFormat="0" applyAlignment="0" applyProtection="0"/>
    <xf numFmtId="0" fontId="20" fillId="17" borderId="6" applyNumberFormat="0" applyAlignment="0" applyProtection="0"/>
    <xf numFmtId="0" fontId="17" fillId="18" borderId="7" applyNumberFormat="0" applyAlignment="0" applyProtection="0"/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7" borderId="5" applyNumberFormat="0" applyAlignment="0" applyProtection="0"/>
    <xf numFmtId="0" fontId="21" fillId="19" borderId="0" applyNumberFormat="0" applyBorder="0" applyAlignment="0" applyProtection="0"/>
    <xf numFmtId="0" fontId="19" fillId="18" borderId="5" applyNumberFormat="0" applyAlignment="0" applyProtection="0"/>
    <xf numFmtId="0" fontId="20" fillId="17" borderId="6" applyNumberFormat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39" fillId="7" borderId="0" applyNumberFormat="0" applyBorder="0" applyAlignment="0" applyProtection="0"/>
    <xf numFmtId="0" fontId="2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4" borderId="8" applyNumberFormat="0" applyFont="0" applyAlignment="0" applyProtection="0"/>
    <xf numFmtId="0" fontId="23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1" borderId="9" applyFont="0" applyBorder="0" applyAlignment="0" applyProtection="0"/>
    <xf numFmtId="0" fontId="28" fillId="0" borderId="0" applyNumberFormat="0" applyFont="0" applyAlignment="0" applyProtection="0"/>
    <xf numFmtId="0" fontId="24" fillId="0" borderId="10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84">
      <alignment/>
      <protection/>
    </xf>
    <xf numFmtId="0" fontId="0" fillId="19" borderId="0" xfId="0" applyFill="1" applyAlignment="1">
      <alignment/>
    </xf>
    <xf numFmtId="0" fontId="0" fillId="0" borderId="0" xfId="84" applyFill="1">
      <alignment/>
      <protection/>
    </xf>
    <xf numFmtId="0" fontId="8" fillId="0" borderId="0" xfId="84" applyFont="1" applyFill="1">
      <alignment/>
      <protection/>
    </xf>
    <xf numFmtId="0" fontId="0" fillId="0" borderId="0" xfId="84" applyFont="1" applyFill="1" applyAlignment="1">
      <alignment horizontal="left"/>
      <protection/>
    </xf>
    <xf numFmtId="0" fontId="0" fillId="0" borderId="0" xfId="84" applyFont="1" applyFill="1">
      <alignment/>
      <protection/>
    </xf>
    <xf numFmtId="0" fontId="1" fillId="0" borderId="0" xfId="0" applyFont="1" applyFill="1" applyAlignment="1">
      <alignment/>
    </xf>
    <xf numFmtId="0" fontId="27" fillId="0" borderId="0" xfId="81" applyFont="1" applyFill="1" applyAlignment="1">
      <alignment horizontal="center"/>
      <protection/>
    </xf>
    <xf numFmtId="0" fontId="27" fillId="0" borderId="0" xfId="81" applyFont="1" applyFill="1">
      <alignment/>
      <protection/>
    </xf>
    <xf numFmtId="0" fontId="27" fillId="0" borderId="0" xfId="81" applyFont="1" applyFill="1" applyAlignment="1">
      <alignment horizontal="left"/>
      <protection/>
    </xf>
    <xf numFmtId="0" fontId="29" fillId="0" borderId="0" xfId="81" applyFont="1" applyFill="1" applyAlignment="1">
      <alignment horizontal="left"/>
      <protection/>
    </xf>
    <xf numFmtId="14" fontId="27" fillId="0" borderId="0" xfId="81" applyNumberFormat="1" applyFont="1" applyFill="1" applyAlignment="1">
      <alignment horizontal="center"/>
      <protection/>
    </xf>
    <xf numFmtId="0" fontId="30" fillId="0" borderId="0" xfId="81" applyFont="1" applyFill="1">
      <alignment/>
      <protection/>
    </xf>
    <xf numFmtId="0" fontId="27" fillId="0" borderId="0" xfId="83" applyFont="1" applyFill="1" applyAlignment="1">
      <alignment horizontal="left" vertical="center"/>
      <protection/>
    </xf>
    <xf numFmtId="3" fontId="27" fillId="0" borderId="0" xfId="81" applyNumberFormat="1" applyFont="1" applyFill="1" applyAlignment="1">
      <alignment horizontal="center"/>
      <protection/>
    </xf>
    <xf numFmtId="14" fontId="27" fillId="0" borderId="0" xfId="81" applyNumberFormat="1" applyFont="1" applyFill="1" applyAlignment="1" quotePrefix="1">
      <alignment horizontal="left"/>
      <protection/>
    </xf>
    <xf numFmtId="14" fontId="27" fillId="0" borderId="0" xfId="81" applyNumberFormat="1" applyFont="1" applyFill="1" applyAlignment="1">
      <alignment horizontal="left"/>
      <protection/>
    </xf>
    <xf numFmtId="0" fontId="27" fillId="0" borderId="11" xfId="81" applyFont="1" applyFill="1" applyBorder="1">
      <alignment/>
      <protection/>
    </xf>
    <xf numFmtId="0" fontId="33" fillId="0" borderId="0" xfId="0" applyFont="1" applyAlignment="1">
      <alignment horizontal="left"/>
    </xf>
    <xf numFmtId="0" fontId="29" fillId="0" borderId="0" xfId="81" applyFont="1" applyFill="1" applyAlignment="1">
      <alignment/>
      <protection/>
    </xf>
    <xf numFmtId="0" fontId="27" fillId="0" borderId="0" xfId="81" applyFont="1" applyFill="1" quotePrefix="1">
      <alignment/>
      <protection/>
    </xf>
    <xf numFmtId="0" fontId="32" fillId="2" borderId="0" xfId="86" applyFont="1" applyFill="1" applyAlignment="1" applyProtection="1">
      <alignment horizontal="right"/>
      <protection locked="0"/>
    </xf>
    <xf numFmtId="14" fontId="27" fillId="0" borderId="0" xfId="81" applyNumberFormat="1" applyFont="1" applyFill="1" applyAlignment="1" quotePrefix="1">
      <alignment horizontal="left" shrinkToFit="1"/>
      <protection/>
    </xf>
    <xf numFmtId="0" fontId="27" fillId="0" borderId="0" xfId="81" applyFont="1" applyFill="1" applyAlignment="1">
      <alignment/>
      <protection/>
    </xf>
    <xf numFmtId="0" fontId="0" fillId="21" borderId="0" xfId="0" applyFont="1" applyFill="1" applyAlignment="1">
      <alignment horizontal="center"/>
    </xf>
    <xf numFmtId="0" fontId="35" fillId="21" borderId="12" xfId="82" applyFont="1" applyFill="1" applyBorder="1">
      <alignment/>
      <protection/>
    </xf>
    <xf numFmtId="0" fontId="9" fillId="0" borderId="0" xfId="82" applyFont="1">
      <alignment/>
      <protection/>
    </xf>
    <xf numFmtId="0" fontId="9" fillId="0" borderId="0" xfId="82" applyFont="1" applyFill="1">
      <alignment/>
      <protection/>
    </xf>
    <xf numFmtId="0" fontId="9" fillId="0" borderId="0" xfId="82" applyFont="1" applyAlignment="1">
      <alignment horizontal="center"/>
      <protection/>
    </xf>
    <xf numFmtId="0" fontId="28" fillId="0" borderId="0" xfId="0" applyFont="1" applyAlignment="1">
      <alignment/>
    </xf>
    <xf numFmtId="2" fontId="0" fillId="0" borderId="0" xfId="84" applyNumberFormat="1" applyFill="1">
      <alignment/>
      <protection/>
    </xf>
    <xf numFmtId="0" fontId="36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0" xfId="0" applyAlignment="1">
      <alignment shrinkToFit="1"/>
    </xf>
    <xf numFmtId="0" fontId="76" fillId="0" borderId="0" xfId="0" applyFont="1" applyAlignment="1">
      <alignment/>
    </xf>
    <xf numFmtId="0" fontId="77" fillId="0" borderId="0" xfId="61" applyFont="1" applyAlignment="1" applyProtection="1">
      <alignment vertical="center" shrinkToFit="1"/>
      <protection/>
    </xf>
    <xf numFmtId="0" fontId="9" fillId="0" borderId="0" xfId="82" applyFont="1" applyAlignment="1">
      <alignment shrinkToFit="1"/>
      <protection/>
    </xf>
    <xf numFmtId="0" fontId="0" fillId="24" borderId="0" xfId="0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/>
    </xf>
    <xf numFmtId="0" fontId="75" fillId="24" borderId="0" xfId="0" applyFont="1" applyFill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41" fillId="0" borderId="0" xfId="86" applyFont="1" applyFill="1" applyAlignment="1" applyProtection="1">
      <alignment/>
      <protection hidden="1"/>
    </xf>
    <xf numFmtId="0" fontId="42" fillId="0" borderId="13" xfId="85" applyFont="1" applyFill="1" applyBorder="1" applyAlignment="1" applyProtection="1">
      <alignment horizontal="right" shrinkToFit="1"/>
      <protection locked="0"/>
    </xf>
    <xf numFmtId="0" fontId="41" fillId="16" borderId="0" xfId="86" applyFont="1" applyFill="1" applyAlignment="1" applyProtection="1">
      <alignment/>
      <protection locked="0"/>
    </xf>
    <xf numFmtId="0" fontId="43" fillId="12" borderId="0" xfId="86" applyFont="1" applyFill="1" applyAlignment="1" applyProtection="1">
      <alignment horizontal="left"/>
      <protection locked="0"/>
    </xf>
    <xf numFmtId="0" fontId="43" fillId="12" borderId="0" xfId="86" applyFont="1" applyFill="1" applyAlignment="1" applyProtection="1">
      <alignment horizontal="left" shrinkToFit="1"/>
      <protection locked="0"/>
    </xf>
    <xf numFmtId="0" fontId="41" fillId="16" borderId="0" xfId="86" applyFont="1" applyFill="1" applyAlignment="1" applyProtection="1">
      <alignment shrinkToFit="1"/>
      <protection locked="0"/>
    </xf>
    <xf numFmtId="0" fontId="42" fillId="21" borderId="0" xfId="86" applyFont="1" applyFill="1" applyAlignment="1" applyProtection="1">
      <alignment horizontal="centerContinuous" vertical="center"/>
      <protection hidden="1"/>
    </xf>
    <xf numFmtId="0" fontId="41" fillId="2" borderId="0" xfId="86" applyFont="1" applyFill="1" applyAlignment="1" applyProtection="1">
      <alignment/>
      <protection locked="0"/>
    </xf>
    <xf numFmtId="0" fontId="41" fillId="22" borderId="0" xfId="86" applyFont="1" applyFill="1" applyAlignment="1" applyProtection="1">
      <alignment/>
      <protection locked="0"/>
    </xf>
    <xf numFmtId="0" fontId="41" fillId="0" borderId="0" xfId="86" applyFont="1" applyFill="1" applyAlignment="1" applyProtection="1">
      <alignment/>
      <protection locked="0"/>
    </xf>
    <xf numFmtId="0" fontId="41" fillId="2" borderId="0" xfId="86" applyFont="1" applyFill="1" applyBorder="1" applyAlignment="1" applyProtection="1">
      <alignment/>
      <protection hidden="1"/>
    </xf>
    <xf numFmtId="0" fontId="41" fillId="2" borderId="0" xfId="86" applyFont="1" applyFill="1" applyBorder="1" applyAlignment="1" applyProtection="1">
      <alignment/>
      <protection locked="0"/>
    </xf>
    <xf numFmtId="0" fontId="44" fillId="25" borderId="0" xfId="86" applyFont="1" applyFill="1" applyAlignment="1" applyProtection="1">
      <alignment horizontal="right" vertical="center"/>
      <protection hidden="1"/>
    </xf>
    <xf numFmtId="0" fontId="43" fillId="26" borderId="0" xfId="86" applyFont="1" applyFill="1" applyAlignment="1" applyProtection="1">
      <alignment horizontal="left"/>
      <protection locked="0"/>
    </xf>
    <xf numFmtId="0" fontId="41" fillId="0" borderId="0" xfId="87" applyFont="1" applyFill="1" applyBorder="1" applyAlignment="1" applyProtection="1" quotePrefix="1">
      <alignment/>
      <protection locked="0"/>
    </xf>
    <xf numFmtId="0" fontId="41" fillId="0" borderId="0" xfId="87" applyFont="1" applyFill="1" applyBorder="1" applyAlignment="1" applyProtection="1">
      <alignment/>
      <protection locked="0"/>
    </xf>
    <xf numFmtId="0" fontId="43" fillId="0" borderId="0" xfId="87" applyFont="1" applyFill="1" applyBorder="1" applyAlignment="1" applyProtection="1">
      <alignment horizontal="left"/>
      <protection locked="0"/>
    </xf>
    <xf numFmtId="0" fontId="41" fillId="2" borderId="0" xfId="86" applyFont="1" applyFill="1" applyAlignment="1" applyProtection="1">
      <alignment/>
      <protection hidden="1"/>
    </xf>
    <xf numFmtId="0" fontId="45" fillId="0" borderId="14" xfId="87" applyFont="1" applyFill="1" applyBorder="1" applyAlignment="1" applyProtection="1">
      <alignment horizontal="center"/>
      <protection locked="0"/>
    </xf>
    <xf numFmtId="0" fontId="43" fillId="27" borderId="0" xfId="87" applyNumberFormat="1" applyFont="1" applyFill="1" applyBorder="1" applyAlignment="1" applyProtection="1">
      <alignment horizontal="left"/>
      <protection locked="0"/>
    </xf>
    <xf numFmtId="0" fontId="41" fillId="2" borderId="0" xfId="86" applyFont="1" applyFill="1" applyAlignment="1" applyProtection="1">
      <alignment horizontal="left" shrinkToFit="1"/>
      <protection locked="0"/>
    </xf>
    <xf numFmtId="182" fontId="78" fillId="25" borderId="0" xfId="86" applyNumberFormat="1" applyFont="1" applyFill="1" applyAlignment="1" applyProtection="1" quotePrefix="1">
      <alignment horizontal="right" vertical="center"/>
      <protection hidden="1"/>
    </xf>
    <xf numFmtId="0" fontId="79" fillId="26" borderId="0" xfId="86" applyFont="1" applyFill="1" applyAlignment="1" applyProtection="1">
      <alignment horizontal="center" vertical="top"/>
      <protection locked="0"/>
    </xf>
    <xf numFmtId="182" fontId="44" fillId="25" borderId="0" xfId="86" applyNumberFormat="1" applyFont="1" applyFill="1" applyAlignment="1" applyProtection="1" quotePrefix="1">
      <alignment horizontal="right" vertical="center"/>
      <protection hidden="1"/>
    </xf>
    <xf numFmtId="14" fontId="41" fillId="0" borderId="0" xfId="86" applyNumberFormat="1" applyFont="1" applyFill="1" applyAlignment="1" applyProtection="1">
      <alignment horizontal="left" shrinkToFit="1"/>
      <protection locked="0"/>
    </xf>
    <xf numFmtId="0" fontId="42" fillId="0" borderId="0" xfId="86" applyFont="1" applyFill="1" applyBorder="1" applyAlignment="1" applyProtection="1">
      <alignment horizontal="left"/>
      <protection locked="0"/>
    </xf>
    <xf numFmtId="0" fontId="44" fillId="25" borderId="12" xfId="86" applyFont="1" applyFill="1" applyBorder="1" applyAlignment="1" applyProtection="1">
      <alignment horizontal="right" vertical="center"/>
      <protection hidden="1"/>
    </xf>
    <xf numFmtId="0" fontId="46" fillId="2" borderId="0" xfId="86" applyFont="1" applyFill="1" applyBorder="1" applyAlignment="1" applyProtection="1">
      <alignment horizontal="right" shrinkToFit="1"/>
      <protection locked="0"/>
    </xf>
    <xf numFmtId="0" fontId="44" fillId="25" borderId="0" xfId="86" applyFont="1" applyFill="1" applyAlignment="1" applyProtection="1">
      <alignment horizontal="center" vertical="center"/>
      <protection hidden="1"/>
    </xf>
    <xf numFmtId="0" fontId="44" fillId="25" borderId="0" xfId="86" applyFont="1" applyFill="1" applyAlignment="1" applyProtection="1">
      <alignment horizontal="left" vertical="center"/>
      <protection hidden="1"/>
    </xf>
    <xf numFmtId="0" fontId="47" fillId="28" borderId="0" xfId="87" applyFont="1" applyFill="1" applyBorder="1" applyAlignment="1" applyProtection="1">
      <alignment horizontal="left"/>
      <protection locked="0"/>
    </xf>
    <xf numFmtId="0" fontId="48" fillId="21" borderId="15" xfId="86" applyFont="1" applyFill="1" applyBorder="1" applyAlignment="1" applyProtection="1">
      <alignment horizontal="right"/>
      <protection locked="0"/>
    </xf>
    <xf numFmtId="0" fontId="41" fillId="18" borderId="0" xfId="86" applyFont="1" applyFill="1" applyAlignment="1" applyProtection="1">
      <alignment horizontal="left" shrinkToFit="1"/>
      <protection locked="0"/>
    </xf>
    <xf numFmtId="0" fontId="42" fillId="21" borderId="0" xfId="86" applyFont="1" applyFill="1" applyAlignment="1" applyProtection="1">
      <alignment horizontal="right" shrinkToFit="1"/>
      <protection hidden="1"/>
    </xf>
    <xf numFmtId="0" fontId="48" fillId="21" borderId="16" xfId="86" applyFont="1" applyFill="1" applyBorder="1" applyAlignment="1" applyProtection="1">
      <alignment horizontal="right"/>
      <protection locked="0"/>
    </xf>
    <xf numFmtId="0" fontId="49" fillId="2" borderId="0" xfId="59" applyFont="1" applyFill="1" applyAlignment="1" applyProtection="1" quotePrefix="1">
      <alignment/>
      <protection locked="0"/>
    </xf>
    <xf numFmtId="0" fontId="46" fillId="18" borderId="0" xfId="86" applyFont="1" applyFill="1" applyBorder="1" applyAlignment="1" applyProtection="1">
      <alignment horizontal="left" shrinkToFit="1"/>
      <protection locked="0"/>
    </xf>
    <xf numFmtId="0" fontId="41" fillId="0" borderId="13" xfId="85" applyFont="1" applyFill="1" applyBorder="1" applyAlignment="1" applyProtection="1">
      <alignment horizontal="left" shrinkToFit="1"/>
      <protection locked="0"/>
    </xf>
    <xf numFmtId="0" fontId="41" fillId="0" borderId="0" xfId="85" applyFont="1" applyFill="1" applyBorder="1" applyAlignment="1" applyProtection="1">
      <alignment horizontal="left" shrinkToFit="1"/>
      <protection locked="0"/>
    </xf>
    <xf numFmtId="0" fontId="46" fillId="18" borderId="0" xfId="86" applyFont="1" applyFill="1" applyAlignment="1" applyProtection="1">
      <alignment horizontal="left"/>
      <protection locked="0"/>
    </xf>
    <xf numFmtId="0" fontId="48" fillId="21" borderId="17" xfId="86" applyFont="1" applyFill="1" applyBorder="1" applyAlignment="1" applyProtection="1">
      <alignment horizontal="right"/>
      <protection locked="0"/>
    </xf>
    <xf numFmtId="0" fontId="41" fillId="2" borderId="0" xfId="86" applyFont="1" applyFill="1" applyAlignment="1" applyProtection="1">
      <alignment horizontal="right"/>
      <protection hidden="1"/>
    </xf>
    <xf numFmtId="0" fontId="43" fillId="12" borderId="0" xfId="86" applyFont="1" applyFill="1" applyAlignment="1" applyProtection="1">
      <alignment horizontal="left"/>
      <protection hidden="1"/>
    </xf>
    <xf numFmtId="0" fontId="44" fillId="25" borderId="0" xfId="86" applyFont="1" applyFill="1" applyAlignment="1" applyProtection="1">
      <alignment horizontal="left"/>
      <protection locked="0"/>
    </xf>
    <xf numFmtId="0" fontId="44" fillId="25" borderId="0" xfId="86" applyFont="1" applyFill="1" applyAlignment="1" applyProtection="1">
      <alignment horizontal="centerContinuous"/>
      <protection locked="0"/>
    </xf>
    <xf numFmtId="0" fontId="42" fillId="29" borderId="18" xfId="86" applyFont="1" applyFill="1" applyBorder="1" applyAlignment="1" applyProtection="1">
      <alignment/>
      <protection hidden="1"/>
    </xf>
    <xf numFmtId="0" fontId="41" fillId="2" borderId="19" xfId="86" applyFont="1" applyFill="1" applyBorder="1" applyAlignment="1" applyProtection="1">
      <alignment/>
      <protection locked="0"/>
    </xf>
    <xf numFmtId="0" fontId="41" fillId="18" borderId="20" xfId="80" applyFont="1" applyFill="1" applyBorder="1" applyAlignment="1" applyProtection="1">
      <alignment horizontal="left" shrinkToFit="1"/>
      <protection locked="0"/>
    </xf>
    <xf numFmtId="0" fontId="41" fillId="18" borderId="21" xfId="80" applyFont="1" applyFill="1" applyBorder="1" applyAlignment="1" applyProtection="1">
      <alignment horizontal="left" shrinkToFit="1"/>
      <protection locked="0"/>
    </xf>
    <xf numFmtId="3" fontId="41" fillId="18" borderId="22" xfId="86" applyNumberFormat="1" applyFont="1" applyFill="1" applyBorder="1" applyAlignment="1" applyProtection="1">
      <alignment horizontal="left" shrinkToFit="1"/>
      <protection locked="0"/>
    </xf>
    <xf numFmtId="3" fontId="41" fillId="18" borderId="23" xfId="86" applyNumberFormat="1" applyFont="1" applyFill="1" applyBorder="1" applyAlignment="1" applyProtection="1">
      <alignment horizontal="left" shrinkToFit="1"/>
      <protection locked="0"/>
    </xf>
    <xf numFmtId="0" fontId="46" fillId="2" borderId="0" xfId="86" applyFont="1" applyFill="1" applyAlignment="1" applyProtection="1">
      <alignment horizontal="center"/>
      <protection locked="0"/>
    </xf>
    <xf numFmtId="0" fontId="42" fillId="21" borderId="12" xfId="85" applyFont="1" applyFill="1" applyBorder="1" applyAlignment="1" applyProtection="1">
      <alignment horizontal="center"/>
      <protection locked="0"/>
    </xf>
    <xf numFmtId="0" fontId="41" fillId="2" borderId="0" xfId="86" applyFont="1" applyFill="1" applyAlignment="1" applyProtection="1">
      <alignment shrinkToFit="1"/>
      <protection locked="0"/>
    </xf>
    <xf numFmtId="0" fontId="41" fillId="22" borderId="0" xfId="86" applyFont="1" applyFill="1" applyAlignment="1" applyProtection="1">
      <alignment/>
      <protection hidden="1"/>
    </xf>
    <xf numFmtId="0" fontId="41" fillId="22" borderId="0" xfId="86" applyFont="1" applyFill="1" applyAlignment="1" applyProtection="1">
      <alignment shrinkToFit="1"/>
      <protection locked="0"/>
    </xf>
    <xf numFmtId="0" fontId="41" fillId="0" borderId="0" xfId="86" applyFont="1" applyFill="1" applyAlignment="1" applyProtection="1">
      <alignment shrinkToFit="1"/>
      <protection locked="0"/>
    </xf>
    <xf numFmtId="0" fontId="41" fillId="16" borderId="0" xfId="86" applyFont="1" applyFill="1" applyAlignment="1" applyProtection="1">
      <alignment/>
      <protection hidden="1"/>
    </xf>
    <xf numFmtId="0" fontId="4" fillId="0" borderId="0" xfId="69">
      <alignment/>
      <protection/>
    </xf>
    <xf numFmtId="0" fontId="4" fillId="0" borderId="0" xfId="69" applyAlignment="1">
      <alignment horizontal="center"/>
      <protection/>
    </xf>
    <xf numFmtId="0" fontId="52" fillId="26" borderId="12" xfId="67" applyNumberFormat="1" applyFont="1" applyFill="1" applyBorder="1" applyAlignment="1">
      <alignment horizontal="center"/>
      <protection/>
    </xf>
    <xf numFmtId="0" fontId="61" fillId="30" borderId="15" xfId="0" applyFont="1" applyFill="1" applyBorder="1" applyAlignment="1">
      <alignment horizontal="center"/>
    </xf>
    <xf numFmtId="0" fontId="61" fillId="30" borderId="17" xfId="0" applyFont="1" applyFill="1" applyBorder="1" applyAlignment="1">
      <alignment horizontal="center"/>
    </xf>
    <xf numFmtId="0" fontId="80" fillId="26" borderId="0" xfId="65" applyFont="1" applyFill="1" applyAlignment="1">
      <alignment horizontal="center"/>
      <protection/>
    </xf>
    <xf numFmtId="0" fontId="52" fillId="12" borderId="12" xfId="67" applyNumberFormat="1" applyFont="1" applyFill="1" applyBorder="1" applyAlignment="1">
      <alignment horizontal="center"/>
      <protection/>
    </xf>
    <xf numFmtId="0" fontId="81" fillId="30" borderId="15" xfId="65" applyFont="1" applyFill="1" applyBorder="1">
      <alignment/>
      <protection/>
    </xf>
    <xf numFmtId="0" fontId="82" fillId="31" borderId="0" xfId="0" applyFont="1" applyFill="1" applyAlignment="1">
      <alignment/>
    </xf>
    <xf numFmtId="0" fontId="82" fillId="31" borderId="0" xfId="0" applyFont="1" applyFill="1" applyAlignment="1">
      <alignment horizontal="center"/>
    </xf>
    <xf numFmtId="0" fontId="51" fillId="26" borderId="24" xfId="0" applyFont="1" applyFill="1" applyBorder="1" applyAlignment="1">
      <alignment/>
    </xf>
    <xf numFmtId="0" fontId="51" fillId="26" borderId="19" xfId="0" applyFont="1" applyFill="1" applyBorder="1" applyAlignment="1">
      <alignment horizontal="center"/>
    </xf>
    <xf numFmtId="0" fontId="51" fillId="26" borderId="25" xfId="0" applyFont="1" applyFill="1" applyBorder="1" applyAlignment="1">
      <alignment/>
    </xf>
    <xf numFmtId="0" fontId="51" fillId="26" borderId="26" xfId="0" applyFont="1" applyFill="1" applyBorder="1" applyAlignment="1">
      <alignment horizontal="center"/>
    </xf>
    <xf numFmtId="0" fontId="83" fillId="0" borderId="0" xfId="65" applyFont="1" applyAlignment="1">
      <alignment/>
      <protection/>
    </xf>
    <xf numFmtId="0" fontId="83" fillId="0" borderId="0" xfId="65" applyFont="1">
      <alignment/>
      <protection/>
    </xf>
    <xf numFmtId="14" fontId="83" fillId="0" borderId="0" xfId="65" applyNumberFormat="1" applyFont="1" applyAlignment="1">
      <alignment horizontal="center"/>
      <protection/>
    </xf>
    <xf numFmtId="0" fontId="83" fillId="0" borderId="0" xfId="65" applyFont="1" applyAlignment="1">
      <alignment horizontal="center"/>
      <protection/>
    </xf>
    <xf numFmtId="0" fontId="83" fillId="0" borderId="12" xfId="65" applyFont="1" applyBorder="1">
      <alignment/>
      <protection/>
    </xf>
    <xf numFmtId="0" fontId="51" fillId="0" borderId="0" xfId="0" applyFont="1" applyFill="1" applyAlignment="1" applyProtection="1">
      <alignment horizontal="left"/>
      <protection hidden="1"/>
    </xf>
    <xf numFmtId="3" fontId="51" fillId="0" borderId="0" xfId="0" applyNumberFormat="1" applyFont="1" applyFill="1" applyAlignment="1" applyProtection="1">
      <alignment horizontal="left"/>
      <protection hidden="1"/>
    </xf>
    <xf numFmtId="0" fontId="83" fillId="0" borderId="27" xfId="65" applyFont="1" applyBorder="1" applyAlignment="1">
      <alignment horizontal="left" vertical="center"/>
      <protection/>
    </xf>
    <xf numFmtId="0" fontId="83" fillId="0" borderId="28" xfId="65" applyFont="1" applyBorder="1" applyAlignment="1">
      <alignment vertical="center"/>
      <protection/>
    </xf>
    <xf numFmtId="0" fontId="83" fillId="0" borderId="29" xfId="65" applyFont="1" applyBorder="1" applyAlignment="1">
      <alignment vertical="center"/>
      <protection/>
    </xf>
    <xf numFmtId="0" fontId="83" fillId="26" borderId="12" xfId="65" applyFont="1" applyFill="1" applyBorder="1" applyAlignment="1">
      <alignment horizontal="center" vertical="center"/>
      <protection/>
    </xf>
    <xf numFmtId="0" fontId="83" fillId="0" borderId="0" xfId="65" applyFont="1" applyFill="1" applyAlignment="1">
      <alignment horizontal="center" wrapText="1"/>
      <protection/>
    </xf>
    <xf numFmtId="0" fontId="83" fillId="0" borderId="17" xfId="65" applyFont="1" applyBorder="1" applyAlignment="1">
      <alignment horizontal="center" vertical="center"/>
      <protection/>
    </xf>
    <xf numFmtId="0" fontId="83" fillId="0" borderId="17" xfId="65" applyFont="1" applyFill="1" applyBorder="1" applyAlignment="1">
      <alignment horizontal="center" vertical="center" wrapText="1"/>
      <protection/>
    </xf>
    <xf numFmtId="0" fontId="83" fillId="0" borderId="12" xfId="65" applyFont="1" applyBorder="1" applyAlignment="1">
      <alignment horizontal="center" vertical="center"/>
      <protection/>
    </xf>
    <xf numFmtId="0" fontId="83" fillId="0" borderId="12" xfId="65" applyNumberFormat="1" applyFont="1" applyFill="1" applyBorder="1" applyAlignment="1">
      <alignment horizontal="center" vertical="center"/>
      <protection/>
    </xf>
    <xf numFmtId="0" fontId="83" fillId="0" borderId="0" xfId="65" applyNumberFormat="1" applyFont="1" applyFill="1" applyAlignment="1">
      <alignment/>
      <protection/>
    </xf>
    <xf numFmtId="0" fontId="83" fillId="0" borderId="0" xfId="65" applyFont="1" applyFill="1" applyAlignment="1">
      <alignment/>
      <protection/>
    </xf>
    <xf numFmtId="0" fontId="83" fillId="0" borderId="0" xfId="65" applyNumberFormat="1" applyFont="1" applyFill="1">
      <alignment/>
      <protection/>
    </xf>
    <xf numFmtId="0" fontId="83" fillId="0" borderId="0" xfId="65" applyFont="1" applyFill="1">
      <alignment/>
      <protection/>
    </xf>
    <xf numFmtId="0" fontId="83" fillId="26" borderId="12" xfId="65" applyNumberFormat="1" applyFont="1" applyFill="1" applyBorder="1" applyAlignment="1">
      <alignment horizontal="center" textRotation="90"/>
      <protection/>
    </xf>
    <xf numFmtId="0" fontId="83" fillId="12" borderId="12" xfId="65" applyNumberFormat="1" applyFont="1" applyFill="1" applyBorder="1" applyAlignment="1">
      <alignment horizontal="center" textRotation="90"/>
      <protection/>
    </xf>
    <xf numFmtId="0" fontId="83" fillId="30" borderId="17" xfId="65" applyFont="1" applyFill="1" applyBorder="1">
      <alignment/>
      <protection/>
    </xf>
    <xf numFmtId="0" fontId="81" fillId="26" borderId="12" xfId="65" applyNumberFormat="1" applyFont="1" applyFill="1" applyBorder="1" applyAlignment="1">
      <alignment horizontal="center"/>
      <protection/>
    </xf>
    <xf numFmtId="0" fontId="81" fillId="12" borderId="12" xfId="65" applyNumberFormat="1" applyFont="1" applyFill="1" applyBorder="1" applyAlignment="1">
      <alignment horizontal="center"/>
      <protection/>
    </xf>
    <xf numFmtId="0" fontId="83" fillId="26" borderId="12" xfId="65" applyFont="1" applyFill="1" applyBorder="1" applyAlignment="1">
      <alignment horizontal="center"/>
      <protection/>
    </xf>
    <xf numFmtId="0" fontId="84" fillId="26" borderId="12" xfId="65" applyFont="1" applyFill="1" applyBorder="1" applyAlignment="1">
      <alignment horizontal="center" shrinkToFit="1"/>
      <protection/>
    </xf>
    <xf numFmtId="0" fontId="51" fillId="0" borderId="0" xfId="0" applyFont="1" applyFill="1" applyBorder="1" applyAlignment="1" applyProtection="1" quotePrefix="1">
      <alignment/>
      <protection hidden="1"/>
    </xf>
    <xf numFmtId="0" fontId="81" fillId="0" borderId="0" xfId="65" applyFont="1" applyAlignment="1">
      <alignment horizontal="center"/>
      <protection/>
    </xf>
    <xf numFmtId="0" fontId="83" fillId="0" borderId="0" xfId="65" applyFont="1" applyAlignment="1">
      <alignment horizontal="left"/>
      <protection/>
    </xf>
    <xf numFmtId="0" fontId="83" fillId="0" borderId="0" xfId="65" applyFont="1" applyFill="1" applyAlignment="1">
      <alignment horizontal="center"/>
      <protection/>
    </xf>
    <xf numFmtId="0" fontId="55" fillId="0" borderId="0" xfId="0" applyFont="1" applyFill="1" applyAlignment="1" applyProtection="1">
      <alignment horizontal="right"/>
      <protection hidden="1"/>
    </xf>
    <xf numFmtId="0" fontId="83" fillId="0" borderId="11" xfId="65" applyFont="1" applyBorder="1" applyAlignment="1">
      <alignment horizontal="center"/>
      <protection/>
    </xf>
    <xf numFmtId="0" fontId="51" fillId="26" borderId="0" xfId="0" applyFont="1" applyFill="1" applyAlignment="1" applyProtection="1">
      <alignment horizontal="right"/>
      <protection hidden="1"/>
    </xf>
    <xf numFmtId="0" fontId="83" fillId="26" borderId="0" xfId="65" applyFont="1" applyFill="1" applyAlignment="1">
      <alignment/>
      <protection/>
    </xf>
    <xf numFmtId="0" fontId="83" fillId="0" borderId="0" xfId="65" applyFont="1" applyAlignment="1">
      <alignment horizontal="right"/>
      <protection/>
    </xf>
    <xf numFmtId="0" fontId="83" fillId="26" borderId="0" xfId="65" applyFont="1" applyFill="1" applyAlignment="1">
      <alignment horizontal="left"/>
      <protection/>
    </xf>
    <xf numFmtId="0" fontId="51" fillId="26" borderId="0" xfId="0" applyFont="1" applyFill="1" applyAlignment="1" applyProtection="1" quotePrefix="1">
      <alignment horizontal="right"/>
      <protection hidden="1"/>
    </xf>
    <xf numFmtId="0" fontId="83" fillId="0" borderId="0" xfId="65" applyFont="1" applyAlignment="1">
      <alignment horizontal="right" vertical="center"/>
      <protection/>
    </xf>
    <xf numFmtId="0" fontId="83" fillId="26" borderId="0" xfId="65" applyFont="1" applyFill="1" applyAlignment="1">
      <alignment horizontal="left" vertical="center"/>
      <protection/>
    </xf>
    <xf numFmtId="0" fontId="56" fillId="0" borderId="0" xfId="0" applyFont="1" applyFill="1" applyAlignment="1">
      <alignment/>
    </xf>
    <xf numFmtId="0" fontId="81" fillId="0" borderId="20" xfId="65" applyFont="1" applyBorder="1" applyAlignment="1">
      <alignment horizontal="center"/>
      <protection/>
    </xf>
    <xf numFmtId="0" fontId="81" fillId="0" borderId="20" xfId="65" applyFont="1" applyBorder="1" applyAlignment="1">
      <alignment horizontal="left"/>
      <protection/>
    </xf>
    <xf numFmtId="0" fontId="83" fillId="26" borderId="12" xfId="65" applyFont="1" applyFill="1" applyBorder="1">
      <alignment/>
      <protection/>
    </xf>
    <xf numFmtId="0" fontId="83" fillId="26" borderId="12" xfId="65" applyFont="1" applyFill="1" applyBorder="1" applyAlignment="1">
      <alignment shrinkToFit="1"/>
      <protection/>
    </xf>
    <xf numFmtId="0" fontId="54" fillId="26" borderId="12" xfId="0" applyFont="1" applyFill="1" applyBorder="1" applyAlignment="1" applyProtection="1">
      <alignment horizontal="center" shrinkToFit="1"/>
      <protection hidden="1"/>
    </xf>
    <xf numFmtId="0" fontId="79" fillId="26" borderId="0" xfId="86" applyFont="1" applyFill="1" applyAlignment="1" applyProtection="1">
      <alignment horizontal="center" vertical="center"/>
      <protection locked="0"/>
    </xf>
    <xf numFmtId="0" fontId="43" fillId="32" borderId="0" xfId="86" applyFont="1" applyFill="1" applyAlignment="1" applyProtection="1" quotePrefix="1">
      <alignment horizontal="left" vertical="center"/>
      <protection locked="0"/>
    </xf>
    <xf numFmtId="14" fontId="43" fillId="32" borderId="0" xfId="86" applyNumberFormat="1" applyFont="1" applyFill="1" applyAlignment="1" applyProtection="1">
      <alignment horizontal="left"/>
      <protection locked="0"/>
    </xf>
    <xf numFmtId="0" fontId="44" fillId="25" borderId="0" xfId="86" applyFont="1" applyFill="1" applyAlignment="1" applyProtection="1">
      <alignment horizontal="centerContinuous"/>
      <protection hidden="1"/>
    </xf>
    <xf numFmtId="0" fontId="1" fillId="33" borderId="30" xfId="84" applyFont="1" applyFill="1" applyBorder="1" applyAlignment="1">
      <alignment horizontal="center"/>
      <protection/>
    </xf>
    <xf numFmtId="0" fontId="1" fillId="33" borderId="14" xfId="84" applyFont="1" applyFill="1" applyBorder="1" applyAlignment="1">
      <alignment horizontal="center"/>
      <protection/>
    </xf>
    <xf numFmtId="0" fontId="46" fillId="18" borderId="31" xfId="86" applyFont="1" applyFill="1" applyBorder="1" applyAlignment="1" applyProtection="1">
      <alignment horizontal="left" vertical="top" wrapText="1"/>
      <protection locked="0"/>
    </xf>
    <xf numFmtId="0" fontId="46" fillId="18" borderId="26" xfId="86" applyFont="1" applyFill="1" applyBorder="1" applyAlignment="1" applyProtection="1">
      <alignment horizontal="left" vertical="top" wrapText="1"/>
      <protection locked="0"/>
    </xf>
    <xf numFmtId="0" fontId="46" fillId="18" borderId="32" xfId="86" applyFont="1" applyFill="1" applyBorder="1" applyAlignment="1" applyProtection="1">
      <alignment horizontal="left" vertical="top" wrapText="1"/>
      <protection locked="0"/>
    </xf>
    <xf numFmtId="0" fontId="46" fillId="18" borderId="33" xfId="86" applyFont="1" applyFill="1" applyBorder="1" applyAlignment="1" applyProtection="1">
      <alignment horizontal="left" vertical="top" wrapText="1"/>
      <protection locked="0"/>
    </xf>
    <xf numFmtId="0" fontId="50" fillId="12" borderId="0" xfId="0" applyFont="1" applyFill="1" applyAlignment="1" applyProtection="1" quotePrefix="1">
      <alignment horizontal="center"/>
      <protection locked="0"/>
    </xf>
    <xf numFmtId="0" fontId="41" fillId="0" borderId="13" xfId="85" applyFont="1" applyFill="1" applyBorder="1" applyAlignment="1" applyProtection="1">
      <alignment horizontal="left" shrinkToFit="1"/>
      <protection locked="0"/>
    </xf>
    <xf numFmtId="0" fontId="41" fillId="0" borderId="0" xfId="85" applyFont="1" applyFill="1" applyBorder="1" applyAlignment="1" applyProtection="1">
      <alignment horizontal="left" shrinkToFit="1"/>
      <protection locked="0"/>
    </xf>
    <xf numFmtId="3" fontId="41" fillId="18" borderId="22" xfId="86" applyNumberFormat="1" applyFont="1" applyFill="1" applyBorder="1" applyAlignment="1" applyProtection="1">
      <alignment horizontal="left" shrinkToFit="1"/>
      <protection locked="0"/>
    </xf>
    <xf numFmtId="3" fontId="41" fillId="18" borderId="23" xfId="86" applyNumberFormat="1" applyFont="1" applyFill="1" applyBorder="1" applyAlignment="1" applyProtection="1">
      <alignment horizontal="left" shrinkToFit="1"/>
      <protection locked="0"/>
    </xf>
    <xf numFmtId="0" fontId="44" fillId="25" borderId="0" xfId="86" applyFont="1" applyFill="1" applyAlignment="1" applyProtection="1">
      <alignment horizontal="center"/>
      <protection hidden="1"/>
    </xf>
    <xf numFmtId="0" fontId="41" fillId="18" borderId="34" xfId="80" applyFont="1" applyFill="1" applyBorder="1" applyAlignment="1" applyProtection="1">
      <alignment horizontal="left" shrinkToFit="1"/>
      <protection locked="0"/>
    </xf>
    <xf numFmtId="0" fontId="41" fillId="18" borderId="20" xfId="80" applyFont="1" applyFill="1" applyBorder="1" applyAlignment="1" applyProtection="1">
      <alignment horizontal="left" shrinkToFit="1"/>
      <protection locked="0"/>
    </xf>
    <xf numFmtId="0" fontId="41" fillId="18" borderId="21" xfId="80" applyFont="1" applyFill="1" applyBorder="1" applyAlignment="1" applyProtection="1">
      <alignment horizontal="left" shrinkToFit="1"/>
      <protection locked="0"/>
    </xf>
    <xf numFmtId="0" fontId="43" fillId="27" borderId="0" xfId="87" applyFont="1" applyFill="1" applyBorder="1" applyAlignment="1" applyProtection="1">
      <alignment horizontal="left"/>
      <protection locked="0"/>
    </xf>
    <xf numFmtId="0" fontId="45" fillId="0" borderId="0" xfId="87" applyFont="1" applyFill="1" applyBorder="1" applyAlignment="1" applyProtection="1">
      <alignment horizontal="left"/>
      <protection locked="0"/>
    </xf>
    <xf numFmtId="0" fontId="45" fillId="27" borderId="0" xfId="87" applyFont="1" applyFill="1" applyBorder="1" applyAlignment="1" applyProtection="1">
      <alignment horizontal="left"/>
      <protection locked="0"/>
    </xf>
    <xf numFmtId="0" fontId="42" fillId="21" borderId="0" xfId="86" applyFont="1" applyFill="1" applyAlignment="1" applyProtection="1">
      <alignment horizontal="left"/>
      <protection locked="0"/>
    </xf>
    <xf numFmtId="0" fontId="46" fillId="0" borderId="0" xfId="86" applyFont="1" applyFill="1" applyAlignment="1" applyProtection="1">
      <alignment horizontal="left"/>
      <protection locked="0"/>
    </xf>
    <xf numFmtId="0" fontId="43" fillId="18" borderId="0" xfId="83" applyFont="1" applyFill="1" applyAlignment="1" applyProtection="1">
      <alignment horizontal="left"/>
      <protection locked="0"/>
    </xf>
    <xf numFmtId="0" fontId="43" fillId="18" borderId="0" xfId="83" applyFont="1" applyFill="1" applyBorder="1" applyAlignment="1" applyProtection="1">
      <alignment horizontal="left"/>
      <protection locked="0"/>
    </xf>
    <xf numFmtId="0" fontId="41" fillId="18" borderId="27" xfId="85" applyFont="1" applyFill="1" applyBorder="1" applyAlignment="1" applyProtection="1">
      <alignment horizontal="left"/>
      <protection locked="0"/>
    </xf>
    <xf numFmtId="0" fontId="41" fillId="18" borderId="29" xfId="85" applyFont="1" applyFill="1" applyBorder="1" applyAlignment="1" applyProtection="1">
      <alignment horizontal="left"/>
      <protection locked="0"/>
    </xf>
    <xf numFmtId="3" fontId="41" fillId="18" borderId="35" xfId="86" applyNumberFormat="1" applyFont="1" applyFill="1" applyBorder="1" applyAlignment="1" applyProtection="1">
      <alignment horizontal="left" shrinkToFit="1"/>
      <protection locked="0"/>
    </xf>
    <xf numFmtId="3" fontId="41" fillId="18" borderId="36" xfId="86" applyNumberFormat="1" applyFont="1" applyFill="1" applyBorder="1" applyAlignment="1" applyProtection="1">
      <alignment horizontal="left" shrinkToFit="1"/>
      <protection locked="0"/>
    </xf>
    <xf numFmtId="0" fontId="85" fillId="0" borderId="12" xfId="65" applyNumberFormat="1" applyFont="1" applyFill="1" applyBorder="1" applyAlignment="1">
      <alignment horizontal="center" vertical="center"/>
      <protection/>
    </xf>
    <xf numFmtId="0" fontId="85" fillId="0" borderId="27" xfId="65" applyNumberFormat="1" applyFont="1" applyFill="1" applyBorder="1" applyAlignment="1">
      <alignment horizontal="center" vertical="center"/>
      <protection/>
    </xf>
    <xf numFmtId="0" fontId="85" fillId="0" borderId="29" xfId="65" applyNumberFormat="1" applyFont="1" applyFill="1" applyBorder="1" applyAlignment="1">
      <alignment horizontal="center" vertical="center"/>
      <protection/>
    </xf>
    <xf numFmtId="0" fontId="83" fillId="0" borderId="27" xfId="65" applyFont="1" applyFill="1" applyBorder="1" applyAlignment="1">
      <alignment horizontal="left" vertical="center" wrapText="1"/>
      <protection/>
    </xf>
    <xf numFmtId="0" fontId="83" fillId="0" borderId="28" xfId="65" applyFont="1" applyFill="1" applyBorder="1" applyAlignment="1">
      <alignment horizontal="left" vertical="center" wrapText="1"/>
      <protection/>
    </xf>
    <xf numFmtId="0" fontId="83" fillId="0" borderId="29" xfId="65" applyFont="1" applyFill="1" applyBorder="1" applyAlignment="1">
      <alignment horizontal="left" vertical="center" wrapText="1"/>
      <protection/>
    </xf>
    <xf numFmtId="0" fontId="83" fillId="0" borderId="34" xfId="65" applyFont="1" applyBorder="1" applyAlignment="1">
      <alignment horizontal="center"/>
      <protection/>
    </xf>
    <xf numFmtId="0" fontId="83" fillId="0" borderId="21" xfId="65" applyFont="1" applyBorder="1" applyAlignment="1">
      <alignment horizontal="center"/>
      <protection/>
    </xf>
    <xf numFmtId="0" fontId="81" fillId="26" borderId="15" xfId="65" applyNumberFormat="1" applyFont="1" applyFill="1" applyBorder="1" applyAlignment="1">
      <alignment horizontal="center" vertical="center" textRotation="90"/>
      <protection/>
    </xf>
    <xf numFmtId="0" fontId="81" fillId="26" borderId="17" xfId="65" applyNumberFormat="1" applyFont="1" applyFill="1" applyBorder="1" applyAlignment="1">
      <alignment horizontal="center" vertical="center" textRotation="90"/>
      <protection/>
    </xf>
    <xf numFmtId="0" fontId="81" fillId="0" borderId="28" xfId="65" applyFont="1" applyFill="1" applyBorder="1" applyAlignment="1">
      <alignment horizontal="center"/>
      <protection/>
    </xf>
    <xf numFmtId="0" fontId="81" fillId="0" borderId="37" xfId="65" applyFont="1" applyFill="1" applyBorder="1" applyAlignment="1">
      <alignment horizontal="center"/>
      <protection/>
    </xf>
    <xf numFmtId="0" fontId="83" fillId="0" borderId="27" xfId="65" applyFont="1" applyBorder="1" applyAlignment="1">
      <alignment horizontal="center"/>
      <protection/>
    </xf>
    <xf numFmtId="0" fontId="83" fillId="0" borderId="28" xfId="65" applyFont="1" applyBorder="1" applyAlignment="1">
      <alignment horizontal="center"/>
      <protection/>
    </xf>
    <xf numFmtId="0" fontId="83" fillId="0" borderId="29" xfId="65" applyFont="1" applyBorder="1" applyAlignment="1">
      <alignment horizontal="center"/>
      <protection/>
    </xf>
    <xf numFmtId="0" fontId="53" fillId="0" borderId="13" xfId="65" applyNumberFormat="1" applyFont="1" applyFill="1" applyBorder="1" applyAlignment="1">
      <alignment horizontal="center" vertical="center"/>
      <protection/>
    </xf>
    <xf numFmtId="0" fontId="53" fillId="0" borderId="38" xfId="65" applyNumberFormat="1" applyFont="1" applyFill="1" applyBorder="1" applyAlignment="1">
      <alignment horizontal="center" vertical="center"/>
      <protection/>
    </xf>
    <xf numFmtId="0" fontId="85" fillId="0" borderId="39" xfId="65" applyNumberFormat="1" applyFont="1" applyFill="1" applyBorder="1" applyAlignment="1">
      <alignment horizontal="center" vertical="center"/>
      <protection/>
    </xf>
    <xf numFmtId="0" fontId="85" fillId="0" borderId="37" xfId="65" applyNumberFormat="1" applyFont="1" applyFill="1" applyBorder="1" applyAlignment="1">
      <alignment horizontal="center" vertical="center"/>
      <protection/>
    </xf>
    <xf numFmtId="0" fontId="61" fillId="30" borderId="15" xfId="0" applyFont="1" applyFill="1" applyBorder="1" applyAlignment="1">
      <alignment horizontal="center" wrapText="1"/>
    </xf>
    <xf numFmtId="0" fontId="61" fillId="30" borderId="17" xfId="0" applyFont="1" applyFill="1" applyBorder="1" applyAlignment="1">
      <alignment horizontal="center" wrapText="1"/>
    </xf>
    <xf numFmtId="0" fontId="27" fillId="0" borderId="0" xfId="81" applyFont="1" applyFill="1" applyAlignment="1">
      <alignment horizontal="center"/>
      <protection/>
    </xf>
    <xf numFmtId="0" fontId="27" fillId="0" borderId="0" xfId="81" applyFont="1" applyFill="1" applyAlignment="1" quotePrefix="1">
      <alignment horizontal="center"/>
      <protection/>
    </xf>
    <xf numFmtId="185" fontId="27" fillId="0" borderId="0" xfId="81" applyNumberFormat="1" applyFont="1" applyFill="1" applyAlignment="1">
      <alignment horizontal="center"/>
      <protection/>
    </xf>
    <xf numFmtId="0" fontId="31" fillId="0" borderId="0" xfId="81" applyFont="1" applyFill="1" applyAlignment="1">
      <alignment horizontal="right"/>
      <protection/>
    </xf>
    <xf numFmtId="0" fontId="27" fillId="0" borderId="20" xfId="81" applyFont="1" applyFill="1" applyBorder="1" applyAlignment="1">
      <alignment horizontal="left" shrinkToFit="1"/>
      <protection/>
    </xf>
    <xf numFmtId="0" fontId="27" fillId="0" borderId="0" xfId="81" applyFont="1" applyFill="1" applyBorder="1" applyAlignment="1">
      <alignment horizontal="left" shrinkToFit="1"/>
      <protection/>
    </xf>
    <xf numFmtId="0" fontId="27" fillId="0" borderId="0" xfId="81" applyFont="1" applyFill="1" applyAlignment="1">
      <alignment horizontal="justify" vertical="justify" wrapText="1"/>
      <protection/>
    </xf>
    <xf numFmtId="0" fontId="27" fillId="0" borderId="0" xfId="83" applyFont="1" applyFill="1" applyAlignment="1">
      <alignment horizontal="left" vertical="center" wrapText="1"/>
      <protection/>
    </xf>
    <xf numFmtId="190" fontId="27" fillId="0" borderId="0" xfId="81" applyNumberFormat="1" applyFont="1" applyFill="1" applyAlignment="1">
      <alignment horizontal="center"/>
      <protection/>
    </xf>
    <xf numFmtId="0" fontId="83" fillId="34" borderId="12" xfId="65" applyNumberFormat="1" applyFont="1" applyFill="1" applyBorder="1" applyAlignment="1">
      <alignment horizontal="center" textRotation="90"/>
      <protection/>
    </xf>
    <xf numFmtId="0" fontId="81" fillId="34" borderId="12" xfId="65" applyNumberFormat="1" applyFont="1" applyFill="1" applyBorder="1" applyAlignment="1">
      <alignment horizontal="center"/>
      <protection/>
    </xf>
    <xf numFmtId="0" fontId="52" fillId="34" borderId="12" xfId="67" applyNumberFormat="1" applyFont="1" applyFill="1" applyBorder="1" applyAlignment="1">
      <alignment horizontal="center"/>
      <protection/>
    </xf>
  </cellXfs>
  <cellStyles count="9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Euro" xfId="51"/>
    <cellStyle name="Euro 2" xfId="52"/>
    <cellStyle name="Giriş" xfId="53"/>
    <cellStyle name="Good" xfId="54"/>
    <cellStyle name="Hesaplama" xfId="55"/>
    <cellStyle name="İşaretli Hücre" xfId="56"/>
    <cellStyle name="İyi" xfId="57"/>
    <cellStyle name="Followed Hyperlink" xfId="58"/>
    <cellStyle name="Hyperlink" xfId="59"/>
    <cellStyle name="Köprü 2" xfId="60"/>
    <cellStyle name="Köprü 3" xfId="61"/>
    <cellStyle name="Kötü" xfId="62"/>
    <cellStyle name="Neutral" xfId="63"/>
    <cellStyle name="Normal 10" xfId="64"/>
    <cellStyle name="Normal 11" xfId="65"/>
    <cellStyle name="Normal 12" xfId="66"/>
    <cellStyle name="Normal 2" xfId="67"/>
    <cellStyle name="Normal 2 2" xfId="68"/>
    <cellStyle name="Normal 2 3" xfId="69"/>
    <cellStyle name="Normal 2_Kitap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 9 2" xfId="78"/>
    <cellStyle name="Normal 9_PERSONEL İŞLERİ 2008" xfId="79"/>
    <cellStyle name="Normal_BİLGİLER2004" xfId="80"/>
    <cellStyle name="Normal_GBASLAMAPRG" xfId="81"/>
    <cellStyle name="Normal_İDARİ BİRİM KODLARI son" xfId="82"/>
    <cellStyle name="Normal_KişiBorcuHesaplama2010_1" xfId="83"/>
    <cellStyle name="Normal_Personel" xfId="84"/>
    <cellStyle name="Normal_Rehabilitasyon_Odeme" xfId="85"/>
    <cellStyle name="Normal_Surekli_Gorev_Yollugu_2010_5" xfId="86"/>
    <cellStyle name="Normal_YOLLUKV4" xfId="87"/>
    <cellStyle name="Not" xfId="88"/>
    <cellStyle name="Nötr" xfId="89"/>
    <cellStyle name="Currency" xfId="90"/>
    <cellStyle name="Currency [0]" xfId="91"/>
    <cellStyle name="Stil 1" xfId="92"/>
    <cellStyle name="Stil 2" xfId="93"/>
    <cellStyle name="Toplam" xfId="94"/>
    <cellStyle name="Uyarı Metni" xfId="95"/>
    <cellStyle name="Comma" xfId="96"/>
    <cellStyle name="Virgül [0]_BİLGİLER boş" xfId="97"/>
    <cellStyle name="Vurgu1" xfId="98"/>
    <cellStyle name="Vurgu2" xfId="99"/>
    <cellStyle name="Vurgu3" xfId="100"/>
    <cellStyle name="Vurgu4" xfId="101"/>
    <cellStyle name="Vurgu5" xfId="102"/>
    <cellStyle name="Vurgu6" xfId="103"/>
    <cellStyle name="Percent" xfId="104"/>
    <cellStyle name="Yüzde 2" xfId="105"/>
  </cellStyles>
  <dxfs count="122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24993999302387238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24993999302387238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FF00"/>
        </patternFill>
      </fill>
      <border/>
    </dxf>
    <dxf>
      <fill>
        <patternFill>
          <bgColor theme="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0</xdr:row>
      <xdr:rowOff>95250</xdr:rowOff>
    </xdr:from>
    <xdr:to>
      <xdr:col>4</xdr:col>
      <xdr:colOff>400050</xdr:colOff>
      <xdr:row>1</xdr:row>
      <xdr:rowOff>180975</xdr:rowOff>
    </xdr:to>
    <xdr:sp macro="[3]!Menü">
      <xdr:nvSpPr>
        <xdr:cNvPr id="1" name="Text Box 96"/>
        <xdr:cNvSpPr txBox="1">
          <a:spLocks noChangeArrowheads="1"/>
        </xdr:cNvSpPr>
      </xdr:nvSpPr>
      <xdr:spPr>
        <a:xfrm>
          <a:off x="4248150" y="95250"/>
          <a:ext cx="971550" cy="40005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 editAs="absolute">
    <xdr:from>
      <xdr:col>5</xdr:col>
      <xdr:colOff>47625</xdr:colOff>
      <xdr:row>0</xdr:row>
      <xdr:rowOff>95250</xdr:rowOff>
    </xdr:from>
    <xdr:to>
      <xdr:col>6</xdr:col>
      <xdr:colOff>419100</xdr:colOff>
      <xdr:row>1</xdr:row>
      <xdr:rowOff>180975</xdr:rowOff>
    </xdr:to>
    <xdr:sp macro="[0]!silme_uyarisi">
      <xdr:nvSpPr>
        <xdr:cNvPr id="2" name="Text Box 96"/>
        <xdr:cNvSpPr txBox="1">
          <a:spLocks noChangeArrowheads="1"/>
        </xdr:cNvSpPr>
      </xdr:nvSpPr>
      <xdr:spPr>
        <a:xfrm>
          <a:off x="5457825" y="95250"/>
          <a:ext cx="962025" cy="40005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Kayıt &gt;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104775</xdr:rowOff>
    </xdr:from>
    <xdr:to>
      <xdr:col>5</xdr:col>
      <xdr:colOff>514350</xdr:colOff>
      <xdr:row>0</xdr:row>
      <xdr:rowOff>428625</xdr:rowOff>
    </xdr:to>
    <xdr:sp macro="[0]!Menü.Menü">
      <xdr:nvSpPr>
        <xdr:cNvPr id="1" name="AutoShape 4"/>
        <xdr:cNvSpPr>
          <a:spLocks/>
        </xdr:cNvSpPr>
      </xdr:nvSpPr>
      <xdr:spPr>
        <a:xfrm>
          <a:off x="7667625" y="104775"/>
          <a:ext cx="952500" cy="32385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152400</xdr:rowOff>
    </xdr:from>
    <xdr:to>
      <xdr:col>2</xdr:col>
      <xdr:colOff>104775</xdr:colOff>
      <xdr:row>2</xdr:row>
      <xdr:rowOff>152400</xdr:rowOff>
    </xdr:to>
    <xdr:sp macro="[0]!Menü.Menü">
      <xdr:nvSpPr>
        <xdr:cNvPr id="1" name="AutoShape 130"/>
        <xdr:cNvSpPr>
          <a:spLocks/>
        </xdr:cNvSpPr>
      </xdr:nvSpPr>
      <xdr:spPr>
        <a:xfrm>
          <a:off x="2647950" y="495300"/>
          <a:ext cx="0" cy="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>
    <xdr:from>
      <xdr:col>0</xdr:col>
      <xdr:colOff>0</xdr:colOff>
      <xdr:row>10</xdr:row>
      <xdr:rowOff>66675</xdr:rowOff>
    </xdr:from>
    <xdr:to>
      <xdr:col>1</xdr:col>
      <xdr:colOff>57150</xdr:colOff>
      <xdr:row>14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19275"/>
          <a:ext cx="1990725" cy="6858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SAYIN KULLANIC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 :RENKLİ ALANDA KALMAK KAYDIYLA VARSA YENİ EK TÜRÜ YAZABİLİRSİNİZ.</a:t>
          </a:r>
        </a:p>
      </xdr:txBody>
    </xdr:sp>
    <xdr:clientData/>
  </xdr:twoCellAnchor>
  <xdr:twoCellAnchor>
    <xdr:from>
      <xdr:col>2</xdr:col>
      <xdr:colOff>104775</xdr:colOff>
      <xdr:row>4</xdr:row>
      <xdr:rowOff>152400</xdr:rowOff>
    </xdr:from>
    <xdr:to>
      <xdr:col>2</xdr:col>
      <xdr:colOff>104775</xdr:colOff>
      <xdr:row>4</xdr:row>
      <xdr:rowOff>152400</xdr:rowOff>
    </xdr:to>
    <xdr:sp macro="[0]!Bilgiler.Bilgiler">
      <xdr:nvSpPr>
        <xdr:cNvPr id="3" name="AutoShape 130"/>
        <xdr:cNvSpPr>
          <a:spLocks/>
        </xdr:cNvSpPr>
      </xdr:nvSpPr>
      <xdr:spPr>
        <a:xfrm>
          <a:off x="2647950" y="857250"/>
          <a:ext cx="0" cy="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BİLGİLER &gt;</a:t>
          </a:r>
        </a:p>
      </xdr:txBody>
    </xdr:sp>
    <xdr:clientData fPrintsWithSheet="0"/>
  </xdr:twoCellAnchor>
  <xdr:twoCellAnchor>
    <xdr:from>
      <xdr:col>2</xdr:col>
      <xdr:colOff>142875</xdr:colOff>
      <xdr:row>4</xdr:row>
      <xdr:rowOff>114300</xdr:rowOff>
    </xdr:from>
    <xdr:to>
      <xdr:col>2</xdr:col>
      <xdr:colOff>142875</xdr:colOff>
      <xdr:row>4</xdr:row>
      <xdr:rowOff>114300</xdr:rowOff>
    </xdr:to>
    <xdr:sp macro="[0]!Menü.Menü">
      <xdr:nvSpPr>
        <xdr:cNvPr id="4" name="AutoShape 130"/>
        <xdr:cNvSpPr>
          <a:spLocks/>
        </xdr:cNvSpPr>
      </xdr:nvSpPr>
      <xdr:spPr>
        <a:xfrm>
          <a:off x="2686050" y="819150"/>
          <a:ext cx="0" cy="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>
    <xdr:from>
      <xdr:col>2</xdr:col>
      <xdr:colOff>142875</xdr:colOff>
      <xdr:row>7</xdr:row>
      <xdr:rowOff>114300</xdr:rowOff>
    </xdr:from>
    <xdr:to>
      <xdr:col>2</xdr:col>
      <xdr:colOff>142875</xdr:colOff>
      <xdr:row>7</xdr:row>
      <xdr:rowOff>114300</xdr:rowOff>
    </xdr:to>
    <xdr:sp macro="[0]!Bilgiler.Bilgiler">
      <xdr:nvSpPr>
        <xdr:cNvPr id="5" name="AutoShape 130"/>
        <xdr:cNvSpPr>
          <a:spLocks/>
        </xdr:cNvSpPr>
      </xdr:nvSpPr>
      <xdr:spPr>
        <a:xfrm>
          <a:off x="2686050" y="1362075"/>
          <a:ext cx="0" cy="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Bilgiler &gt;</a:t>
          </a: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5</xdr:col>
      <xdr:colOff>95250</xdr:colOff>
      <xdr:row>4</xdr:row>
      <xdr:rowOff>114300</xdr:rowOff>
    </xdr:to>
    <xdr:sp macro="[0]!Menü.Menü">
      <xdr:nvSpPr>
        <xdr:cNvPr id="6" name="AutoShape 130"/>
        <xdr:cNvSpPr>
          <a:spLocks/>
        </xdr:cNvSpPr>
      </xdr:nvSpPr>
      <xdr:spPr>
        <a:xfrm>
          <a:off x="3152775" y="523875"/>
          <a:ext cx="1314450" cy="295275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>
    <xdr:from>
      <xdr:col>2</xdr:col>
      <xdr:colOff>561975</xdr:colOff>
      <xdr:row>5</xdr:row>
      <xdr:rowOff>28575</xdr:rowOff>
    </xdr:from>
    <xdr:to>
      <xdr:col>5</xdr:col>
      <xdr:colOff>57150</xdr:colOff>
      <xdr:row>7</xdr:row>
      <xdr:rowOff>161925</xdr:rowOff>
    </xdr:to>
    <xdr:sp macro="[0]!Bilgiler.Bilgiler">
      <xdr:nvSpPr>
        <xdr:cNvPr id="7" name="AutoShape 130"/>
        <xdr:cNvSpPr>
          <a:spLocks/>
        </xdr:cNvSpPr>
      </xdr:nvSpPr>
      <xdr:spPr>
        <a:xfrm>
          <a:off x="3105150" y="914400"/>
          <a:ext cx="1323975" cy="49530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BİLGİLER &gt;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3</xdr:row>
      <xdr:rowOff>47625</xdr:rowOff>
    </xdr:from>
    <xdr:ext cx="1638300" cy="3457575"/>
    <xdr:sp>
      <xdr:nvSpPr>
        <xdr:cNvPr id="1" name="AutoShape 11"/>
        <xdr:cNvSpPr>
          <a:spLocks/>
        </xdr:cNvSpPr>
      </xdr:nvSpPr>
      <xdr:spPr>
        <a:xfrm>
          <a:off x="3676650" y="533400"/>
          <a:ext cx="1638300" cy="3457575"/>
        </a:xfrm>
        <a:prstGeom prst="foldedCorner">
          <a:avLst>
            <a:gd name="adj" fmla="val 42162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01/12/2006-tarihli ve 2006/11350 Sayılı </a:t>
          </a:r>
          <a:r>
            <a:rPr lang="en-US" cap="none" sz="1100" b="0" i="0" u="none" baseline="0">
              <a:solidFill>
                <a:srgbClr val="000000"/>
              </a:solidFill>
            </a:rPr>
            <a:t>M.E.B. Yönetici ve Öğretmenlerinin Ders ve Ek Ders Saatlerine İlişkin Kararın 9.maddesi uyarınca ders ücreti karşılığında görevlendirilen öğretmenlerin ek ders ücret</a:t>
          </a:r>
          <a:r>
            <a:rPr lang="en-US" cap="none" sz="1100" b="0" i="0" u="none" baseline="0">
              <a:solidFill>
                <a:srgbClr val="000000"/>
              </a:solidFill>
            </a:rPr>
            <a:t> çiçelgelerinin kolayca hazırlanması için hazırlanmıştır.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(1-30 günlük 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Bakınız MYHB Yönetmeliği Md:13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Erbaa İlçe MEM Destek Hizmetleri Birimi hediyesidir.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ile satılamaz...</a:t>
          </a:r>
        </a:p>
      </xdr:txBody>
    </xdr:sp>
    <xdr:clientData/>
  </xdr:oneCellAnchor>
  <xdr:oneCellAnchor>
    <xdr:from>
      <xdr:col>2</xdr:col>
      <xdr:colOff>419100</xdr:colOff>
      <xdr:row>1</xdr:row>
      <xdr:rowOff>19050</xdr:rowOff>
    </xdr:from>
    <xdr:ext cx="6191250" cy="257175"/>
    <xdr:sp>
      <xdr:nvSpPr>
        <xdr:cNvPr id="2" name="AutoShape 36"/>
        <xdr:cNvSpPr>
          <a:spLocks/>
        </xdr:cNvSpPr>
      </xdr:nvSpPr>
      <xdr:spPr>
        <a:xfrm>
          <a:off x="1314450" y="180975"/>
          <a:ext cx="6191250" cy="257175"/>
        </a:xfrm>
        <a:prstGeom prst="flowChartAlternateProcess">
          <a:avLst/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ÜCRETLİ ÖĞRETMEN EK DERS ÜCRET ÇİZELGESİ HAZIRLAMA PROGRAMI</a:t>
          </a:r>
          <a:r>
            <a:rPr lang="en-US" cap="none" sz="1100" b="1" i="0" u="none" baseline="0">
              <a:solidFill>
                <a:srgbClr val="000000"/>
              </a:solidFill>
            </a:rPr>
            <a:t>©</a:t>
          </a:r>
        </a:p>
      </xdr:txBody>
    </xdr:sp>
    <xdr:clientData/>
  </xdr:oneCellAnchor>
  <xdr:oneCellAnchor>
    <xdr:from>
      <xdr:col>2</xdr:col>
      <xdr:colOff>495300</xdr:colOff>
      <xdr:row>20</xdr:row>
      <xdr:rowOff>9525</xdr:rowOff>
    </xdr:from>
    <xdr:ext cx="2095500" cy="266700"/>
    <xdr:sp macro="[0]!Yasal">
      <xdr:nvSpPr>
        <xdr:cNvPr id="3" name="AutoShape 10"/>
        <xdr:cNvSpPr>
          <a:spLocks/>
        </xdr:cNvSpPr>
      </xdr:nvSpPr>
      <xdr:spPr>
        <a:xfrm>
          <a:off x="1390650" y="3248025"/>
          <a:ext cx="2095500" cy="2667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Yasal Dayanak</a:t>
          </a:r>
        </a:p>
      </xdr:txBody>
    </xdr:sp>
    <xdr:clientData/>
  </xdr:oneCellAnchor>
  <xdr:oneCellAnchor>
    <xdr:from>
      <xdr:col>2</xdr:col>
      <xdr:colOff>466725</xdr:colOff>
      <xdr:row>22</xdr:row>
      <xdr:rowOff>104775</xdr:rowOff>
    </xdr:from>
    <xdr:ext cx="2114550" cy="266700"/>
    <xdr:sp macro="[0]!AUTO_CLOSE">
      <xdr:nvSpPr>
        <xdr:cNvPr id="4" name="AutoShape 34"/>
        <xdr:cNvSpPr>
          <a:spLocks/>
        </xdr:cNvSpPr>
      </xdr:nvSpPr>
      <xdr:spPr>
        <a:xfrm>
          <a:off x="1362075" y="3667125"/>
          <a:ext cx="2114550" cy="2667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Programı Kapat</a:t>
          </a:r>
        </a:p>
      </xdr:txBody>
    </xdr:sp>
    <xdr:clientData/>
  </xdr:oneCellAnchor>
  <xdr:twoCellAnchor editAs="oneCell">
    <xdr:from>
      <xdr:col>2</xdr:col>
      <xdr:colOff>523875</xdr:colOff>
      <xdr:row>32</xdr:row>
      <xdr:rowOff>47625</xdr:rowOff>
    </xdr:from>
    <xdr:to>
      <xdr:col>13</xdr:col>
      <xdr:colOff>19050</xdr:colOff>
      <xdr:row>37</xdr:row>
      <xdr:rowOff>66675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257800"/>
          <a:ext cx="6200775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323850</xdr:colOff>
      <xdr:row>10</xdr:row>
      <xdr:rowOff>38100</xdr:rowOff>
    </xdr:from>
    <xdr:to>
      <xdr:col>5</xdr:col>
      <xdr:colOff>133350</xdr:colOff>
      <xdr:row>15</xdr:row>
      <xdr:rowOff>142875</xdr:rowOff>
    </xdr:to>
    <xdr:pic macro="[0]!TelifHakkı.TelifHakkı">
      <xdr:nvPicPr>
        <xdr:cNvPr id="6" name="Picture 100" descr="LOGOMEB"/>
        <xdr:cNvPicPr preferRelativeResize="1">
          <a:picLocks noChangeAspect="1"/>
        </xdr:cNvPicPr>
      </xdr:nvPicPr>
      <xdr:blipFill>
        <a:blip r:embed="rId2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tretch>
          <a:fillRect/>
        </a:stretch>
      </xdr:blipFill>
      <xdr:spPr>
        <a:xfrm>
          <a:off x="1828800" y="165735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466725</xdr:colOff>
      <xdr:row>17</xdr:row>
      <xdr:rowOff>76200</xdr:rowOff>
    </xdr:from>
    <xdr:ext cx="2114550" cy="285750"/>
    <xdr:sp macro="[0]!FormAc.FormAc">
      <xdr:nvSpPr>
        <xdr:cNvPr id="7" name="AutoShape 10"/>
        <xdr:cNvSpPr>
          <a:spLocks/>
        </xdr:cNvSpPr>
      </xdr:nvSpPr>
      <xdr:spPr>
        <a:xfrm>
          <a:off x="1362075" y="2828925"/>
          <a:ext cx="211455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Programıın Kullanımı</a:t>
          </a:r>
        </a:p>
      </xdr:txBody>
    </xdr:sp>
    <xdr:clientData/>
  </xdr:oneCellAnchor>
  <xdr:oneCellAnchor>
    <xdr:from>
      <xdr:col>9</xdr:col>
      <xdr:colOff>266700</xdr:colOff>
      <xdr:row>5</xdr:row>
      <xdr:rowOff>47625</xdr:rowOff>
    </xdr:from>
    <xdr:ext cx="2114550" cy="276225"/>
    <xdr:sp macro="[0]!YETKİ">
      <xdr:nvSpPr>
        <xdr:cNvPr id="8" name="AutoShape 89"/>
        <xdr:cNvSpPr>
          <a:spLocks/>
        </xdr:cNvSpPr>
      </xdr:nvSpPr>
      <xdr:spPr>
        <a:xfrm>
          <a:off x="5429250" y="857250"/>
          <a:ext cx="2114550" cy="2762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Resmi Yazı</a:t>
          </a:r>
        </a:p>
      </xdr:txBody>
    </xdr:sp>
    <xdr:clientData/>
  </xdr:oneCellAnchor>
  <xdr:oneCellAnchor>
    <xdr:from>
      <xdr:col>9</xdr:col>
      <xdr:colOff>257175</xdr:colOff>
      <xdr:row>3</xdr:row>
      <xdr:rowOff>38100</xdr:rowOff>
    </xdr:from>
    <xdr:ext cx="2085975" cy="266700"/>
    <xdr:sp macro="[0]!YETKİ">
      <xdr:nvSpPr>
        <xdr:cNvPr id="9" name="AutoShape 89"/>
        <xdr:cNvSpPr>
          <a:spLocks/>
        </xdr:cNvSpPr>
      </xdr:nvSpPr>
      <xdr:spPr>
        <a:xfrm>
          <a:off x="5419725" y="523875"/>
          <a:ext cx="2085975" cy="2667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Ücret Çizelgesi</a:t>
          </a:r>
        </a:p>
      </xdr:txBody>
    </xdr:sp>
    <xdr:clientData/>
  </xdr:oneCellAnchor>
  <xdr:twoCellAnchor>
    <xdr:from>
      <xdr:col>2</xdr:col>
      <xdr:colOff>457200</xdr:colOff>
      <xdr:row>3</xdr:row>
      <xdr:rowOff>38100</xdr:rowOff>
    </xdr:from>
    <xdr:to>
      <xdr:col>6</xdr:col>
      <xdr:colOff>114300</xdr:colOff>
      <xdr:row>4</xdr:row>
      <xdr:rowOff>142875</xdr:rowOff>
    </xdr:to>
    <xdr:sp macro="[0]!Bilgiler.Bilgiler">
      <xdr:nvSpPr>
        <xdr:cNvPr id="10" name="AutoShape 7"/>
        <xdr:cNvSpPr>
          <a:spLocks/>
        </xdr:cNvSpPr>
      </xdr:nvSpPr>
      <xdr:spPr>
        <a:xfrm>
          <a:off x="1352550" y="523875"/>
          <a:ext cx="2095500" cy="2667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Bilgiler</a:t>
          </a:r>
        </a:p>
      </xdr:txBody>
    </xdr:sp>
    <xdr:clientData/>
  </xdr:twoCellAnchor>
  <xdr:twoCellAnchor>
    <xdr:from>
      <xdr:col>2</xdr:col>
      <xdr:colOff>457200</xdr:colOff>
      <xdr:row>5</xdr:row>
      <xdr:rowOff>47625</xdr:rowOff>
    </xdr:from>
    <xdr:to>
      <xdr:col>6</xdr:col>
      <xdr:colOff>114300</xdr:colOff>
      <xdr:row>7</xdr:row>
      <xdr:rowOff>0</xdr:rowOff>
    </xdr:to>
    <xdr:sp macro="[0]!ekler">
      <xdr:nvSpPr>
        <xdr:cNvPr id="11" name="AutoShape 98"/>
        <xdr:cNvSpPr>
          <a:spLocks/>
        </xdr:cNvSpPr>
      </xdr:nvSpPr>
      <xdr:spPr>
        <a:xfrm>
          <a:off x="1352550" y="857250"/>
          <a:ext cx="2095500" cy="2762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 Türü Ekle-Sil</a:t>
          </a:r>
        </a:p>
      </xdr:txBody>
    </xdr:sp>
    <xdr:clientData/>
  </xdr:twoCellAnchor>
  <xdr:oneCellAnchor>
    <xdr:from>
      <xdr:col>9</xdr:col>
      <xdr:colOff>381000</xdr:colOff>
      <xdr:row>15</xdr:row>
      <xdr:rowOff>142875</xdr:rowOff>
    </xdr:from>
    <xdr:ext cx="2009775" cy="1390650"/>
    <xdr:sp>
      <xdr:nvSpPr>
        <xdr:cNvPr id="12" name="14 Metin kutusu"/>
        <xdr:cNvSpPr txBox="1">
          <a:spLocks noChangeArrowheads="1"/>
        </xdr:cNvSpPr>
      </xdr:nvSpPr>
      <xdr:spPr>
        <a:xfrm>
          <a:off x="5543550" y="2571750"/>
          <a:ext cx="2009775" cy="1390650"/>
        </a:xfrm>
        <a:prstGeom prst="rect">
          <a:avLst/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ERBAA İLÇE MİLLÎ EĞİTİM OLARAK VİZYONUMUZ: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İlimizde ve bölgemizde örnek alınan bir kurum olmak</a:t>
          </a:r>
        </a:p>
      </xdr:txBody>
    </xdr:sp>
    <xdr:clientData/>
  </xdr:oneCellAnchor>
  <xdr:twoCellAnchor>
    <xdr:from>
      <xdr:col>2</xdr:col>
      <xdr:colOff>523875</xdr:colOff>
      <xdr:row>26</xdr:row>
      <xdr:rowOff>47625</xdr:rowOff>
    </xdr:from>
    <xdr:to>
      <xdr:col>12</xdr:col>
      <xdr:colOff>590550</xdr:colOff>
      <xdr:row>31</xdr:row>
      <xdr:rowOff>152400</xdr:rowOff>
    </xdr:to>
    <xdr:sp>
      <xdr:nvSpPr>
        <xdr:cNvPr id="13" name="Metin kutusu 15"/>
        <xdr:cNvSpPr txBox="1">
          <a:spLocks noChangeArrowheads="1"/>
        </xdr:cNvSpPr>
      </xdr:nvSpPr>
      <xdr:spPr>
        <a:xfrm>
          <a:off x="1419225" y="4286250"/>
          <a:ext cx="6162675" cy="914400"/>
        </a:xfrm>
        <a:prstGeom prst="rect">
          <a:avLst/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2010 larda: Makroların çalışabilmesi için izlenecek yol: Boş bir Excel dosyası açınız.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Dosya Menüsünden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Seçenekler/Güven Merkezi/Güven Merkezi Ayarları/Makro ayarları nı seçiniz.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Bildirimde bulunarak tüm makroları devre dışı bırak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seçeneğini seçiniz. Kaydedip çıkınız.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Programın açıldığında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Makroları etkinleştir' i seçiniz. Excel eklentilerini yükleyiniz.</a:t>
          </a:r>
        </a:p>
      </xdr:txBody>
    </xdr:sp>
    <xdr:clientData/>
  </xdr:twoCellAnchor>
  <xdr:twoCellAnchor>
    <xdr:from>
      <xdr:col>2</xdr:col>
      <xdr:colOff>457200</xdr:colOff>
      <xdr:row>7</xdr:row>
      <xdr:rowOff>76200</xdr:rowOff>
    </xdr:from>
    <xdr:to>
      <xdr:col>6</xdr:col>
      <xdr:colOff>114300</xdr:colOff>
      <xdr:row>9</xdr:row>
      <xdr:rowOff>19050</xdr:rowOff>
    </xdr:to>
    <xdr:sp macro="[0]!Kodlar">
      <xdr:nvSpPr>
        <xdr:cNvPr id="14" name="AutoShape 98"/>
        <xdr:cNvSpPr>
          <a:spLocks/>
        </xdr:cNvSpPr>
      </xdr:nvSpPr>
      <xdr:spPr>
        <a:xfrm>
          <a:off x="1352550" y="1209675"/>
          <a:ext cx="2095500" cy="2667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AB5E4"/>
            </a:gs>
            <a:gs pos="41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TCDT Numaraları</a:t>
          </a:r>
        </a:p>
      </xdr:txBody>
    </xdr:sp>
    <xdr:clientData/>
  </xdr:twoCellAnchor>
  <xdr:twoCellAnchor editAs="oneCell">
    <xdr:from>
      <xdr:col>9</xdr:col>
      <xdr:colOff>352425</xdr:colOff>
      <xdr:row>7</xdr:row>
      <xdr:rowOff>57150</xdr:rowOff>
    </xdr:from>
    <xdr:to>
      <xdr:col>12</xdr:col>
      <xdr:colOff>523875</xdr:colOff>
      <xdr:row>15</xdr:row>
      <xdr:rowOff>114300</xdr:rowOff>
    </xdr:to>
    <xdr:pic>
      <xdr:nvPicPr>
        <xdr:cNvPr id="15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1190625"/>
          <a:ext cx="2000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685800</xdr:colOff>
      <xdr:row>17</xdr:row>
      <xdr:rowOff>219075</xdr:rowOff>
    </xdr:from>
    <xdr:to>
      <xdr:col>8</xdr:col>
      <xdr:colOff>2219325</xdr:colOff>
      <xdr:row>19</xdr:row>
      <xdr:rowOff>123825</xdr:rowOff>
    </xdr:to>
    <xdr:sp macro="[0]!Menü.Menü">
      <xdr:nvSpPr>
        <xdr:cNvPr id="1" name="AutoShape 4"/>
        <xdr:cNvSpPr>
          <a:spLocks/>
        </xdr:cNvSpPr>
      </xdr:nvSpPr>
      <xdr:spPr>
        <a:xfrm>
          <a:off x="11839575" y="3914775"/>
          <a:ext cx="1533525" cy="36195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 editAs="absolute">
    <xdr:from>
      <xdr:col>8</xdr:col>
      <xdr:colOff>628650</xdr:colOff>
      <xdr:row>15</xdr:row>
      <xdr:rowOff>114300</xdr:rowOff>
    </xdr:from>
    <xdr:to>
      <xdr:col>8</xdr:col>
      <xdr:colOff>2152650</xdr:colOff>
      <xdr:row>17</xdr:row>
      <xdr:rowOff>28575</xdr:rowOff>
    </xdr:to>
    <xdr:sp macro="[0]!silme_uyarisi">
      <xdr:nvSpPr>
        <xdr:cNvPr id="2" name="AutoShape 4"/>
        <xdr:cNvSpPr>
          <a:spLocks/>
        </xdr:cNvSpPr>
      </xdr:nvSpPr>
      <xdr:spPr>
        <a:xfrm>
          <a:off x="11782425" y="3352800"/>
          <a:ext cx="1524000" cy="371475"/>
        </a:xfrm>
        <a:prstGeom prst="roundRect">
          <a:avLst>
            <a:gd name="adj" fmla="val 0"/>
          </a:avLst>
        </a:prstGeom>
        <a:solidFill>
          <a:srgbClr val="00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Ücret Çizelgesi &gt;</a:t>
          </a:r>
        </a:p>
      </xdr:txBody>
    </xdr:sp>
    <xdr:clientData fPrintsWithSheet="0"/>
  </xdr:twoCellAnchor>
  <xdr:twoCellAnchor editAs="absolute">
    <xdr:from>
      <xdr:col>8</xdr:col>
      <xdr:colOff>685800</xdr:colOff>
      <xdr:row>20</xdr:row>
      <xdr:rowOff>19050</xdr:rowOff>
    </xdr:from>
    <xdr:to>
      <xdr:col>8</xdr:col>
      <xdr:colOff>2219325</xdr:colOff>
      <xdr:row>21</xdr:row>
      <xdr:rowOff>161925</xdr:rowOff>
    </xdr:to>
    <xdr:sp macro="[0]!ekler">
      <xdr:nvSpPr>
        <xdr:cNvPr id="3" name="AutoShape 4"/>
        <xdr:cNvSpPr>
          <a:spLocks/>
        </xdr:cNvSpPr>
      </xdr:nvSpPr>
      <xdr:spPr>
        <a:xfrm>
          <a:off x="11839575" y="4400550"/>
          <a:ext cx="1533525" cy="371475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Ekler &gt;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2</xdr:row>
      <xdr:rowOff>38100</xdr:rowOff>
    </xdr:from>
    <xdr:to>
      <xdr:col>5</xdr:col>
      <xdr:colOff>9525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81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39</xdr:col>
      <xdr:colOff>600075</xdr:colOff>
      <xdr:row>3</xdr:row>
      <xdr:rowOff>123825</xdr:rowOff>
    </xdr:from>
    <xdr:to>
      <xdr:col>43</xdr:col>
      <xdr:colOff>323850</xdr:colOff>
      <xdr:row>5</xdr:row>
      <xdr:rowOff>9525</xdr:rowOff>
    </xdr:to>
    <xdr:sp macro="[0]!Menü.Menü">
      <xdr:nvSpPr>
        <xdr:cNvPr id="2" name="AutoShape 4"/>
        <xdr:cNvSpPr>
          <a:spLocks/>
        </xdr:cNvSpPr>
      </xdr:nvSpPr>
      <xdr:spPr>
        <a:xfrm>
          <a:off x="13706475" y="457200"/>
          <a:ext cx="1504950" cy="390525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38100</xdr:rowOff>
    </xdr:from>
    <xdr:to>
      <xdr:col>0</xdr:col>
      <xdr:colOff>590550</xdr:colOff>
      <xdr:row>42</xdr:row>
      <xdr:rowOff>0</xdr:rowOff>
    </xdr:to>
    <xdr:pic>
      <xdr:nvPicPr>
        <xdr:cNvPr id="1" name="Picture 1" descr="meb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3248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3</xdr:row>
      <xdr:rowOff>190500</xdr:rowOff>
    </xdr:from>
    <xdr:to>
      <xdr:col>13</xdr:col>
      <xdr:colOff>552450</xdr:colOff>
      <xdr:row>5</xdr:row>
      <xdr:rowOff>66675</xdr:rowOff>
    </xdr:to>
    <xdr:sp macro="[0]!yazdır">
      <xdr:nvSpPr>
        <xdr:cNvPr id="2" name="AutoShape 4"/>
        <xdr:cNvSpPr>
          <a:spLocks/>
        </xdr:cNvSpPr>
      </xdr:nvSpPr>
      <xdr:spPr>
        <a:xfrm>
          <a:off x="5381625" y="790575"/>
          <a:ext cx="1009650" cy="257175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Yazdır</a:t>
          </a:r>
        </a:p>
      </xdr:txBody>
    </xdr:sp>
    <xdr:clientData fPrintsWithSheet="0"/>
  </xdr:twoCellAnchor>
  <xdr:twoCellAnchor>
    <xdr:from>
      <xdr:col>12</xdr:col>
      <xdr:colOff>76200</xdr:colOff>
      <xdr:row>1</xdr:row>
      <xdr:rowOff>47625</xdr:rowOff>
    </xdr:from>
    <xdr:to>
      <xdr:col>13</xdr:col>
      <xdr:colOff>514350</xdr:colOff>
      <xdr:row>2</xdr:row>
      <xdr:rowOff>152400</xdr:rowOff>
    </xdr:to>
    <xdr:sp macro="[0]!Menü.Menü">
      <xdr:nvSpPr>
        <xdr:cNvPr id="3" name="AutoShape 4"/>
        <xdr:cNvSpPr>
          <a:spLocks/>
        </xdr:cNvSpPr>
      </xdr:nvSpPr>
      <xdr:spPr>
        <a:xfrm>
          <a:off x="5343525" y="247650"/>
          <a:ext cx="1009650" cy="30480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38100</xdr:rowOff>
    </xdr:from>
    <xdr:to>
      <xdr:col>0</xdr:col>
      <xdr:colOff>590550</xdr:colOff>
      <xdr:row>42</xdr:row>
      <xdr:rowOff>0</xdr:rowOff>
    </xdr:to>
    <xdr:pic>
      <xdr:nvPicPr>
        <xdr:cNvPr id="1" name="Picture 1" descr="meb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9724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3</xdr:row>
      <xdr:rowOff>190500</xdr:rowOff>
    </xdr:from>
    <xdr:to>
      <xdr:col>13</xdr:col>
      <xdr:colOff>552450</xdr:colOff>
      <xdr:row>5</xdr:row>
      <xdr:rowOff>66675</xdr:rowOff>
    </xdr:to>
    <xdr:sp macro="[0]!Menü.Menü">
      <xdr:nvSpPr>
        <xdr:cNvPr id="2" name="AutoShape 4"/>
        <xdr:cNvSpPr>
          <a:spLocks/>
        </xdr:cNvSpPr>
      </xdr:nvSpPr>
      <xdr:spPr>
        <a:xfrm>
          <a:off x="5381625" y="790575"/>
          <a:ext cx="1009650" cy="257175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12</xdr:col>
      <xdr:colOff>504825</xdr:colOff>
      <xdr:row>52</xdr:row>
      <xdr:rowOff>38100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28575" y="2962275"/>
          <a:ext cx="7791450" cy="54959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MEB Personel Genel Müdürlüğü, ücretli öğretmenlere verilemeyecek görevlerle ilgi 15.12.2005 tarihli 75735 sayılı bir yazı yayımlamıştır.  MEB İlköğretim Genel müdürlüğünün 15.02.2008 320/2156 sayılı yazıları ile MEB Personel Genel Müdürlüğü’nün 13.10.2007 tarihli 71809 sayılı yazıları da ücretli öğretmenlere verilecek görevlere ilişkindir.  Bu yazılar incelendiğinde;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   Ücretli beden eğitimi, müzik, görsel sanatlar, din kültürü ve ahlâk bilgisi öğretmenleri İlköğretim okullarının 4 üncü ve 5 inci sınıflarında derse giremezler.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   Ücretli öğretmenlere kulüp danışmanlığı görevi verilemez.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    Ücretli öğretmenlere şube rehber öğretmenliği görevi verilmez.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   Ücretli öğretmenlere öğrencileri yetiştirme kurslarında görev verilemez.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(DESTEK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KURSLARINDA MİLLİ EĞİTİM MÜDÜRLÜĞÜ KOMİSYONU GÖREVLENDİRMİŞSE GİRER)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   Ücretli öğretmenlere derse hazırlık ve planlama görevi karşılığı ders ücreti ödenmez.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   Ücretli öğretmenlere ders dışı eğitim çalışmaları (egzersiz) verilmez.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   Ücretli öğretmenlerden sınıf öğretmeni olarak 4 ve 5. sınıfı okutanların derslerine branş öğretmenleri girdiğinde bu saatler için ek ders ücreti ödenmez.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   Ücretli öğretmenlere belleticilik görevi verilmez.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   Ücretli öğretmene nöbet görevi verilemez.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    Ücretli öğretmenlere okullarda oluşturulması gereken satın alma, muayene kabul vb. komisyonlarda görev verilemez.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    Ücretli öğretmenlerden özel eğitim sınıflarında görevlilerin ekderslerinde % 25 fazla ödeme yapılmaz.
</a:t>
          </a:r>
        </a:p>
      </xdr:txBody>
    </xdr:sp>
    <xdr:clientData/>
  </xdr:twoCellAnchor>
  <xdr:twoCellAnchor>
    <xdr:from>
      <xdr:col>13</xdr:col>
      <xdr:colOff>180975</xdr:colOff>
      <xdr:row>2</xdr:row>
      <xdr:rowOff>38100</xdr:rowOff>
    </xdr:from>
    <xdr:to>
      <xdr:col>14</xdr:col>
      <xdr:colOff>581025</xdr:colOff>
      <xdr:row>3</xdr:row>
      <xdr:rowOff>161925</xdr:rowOff>
    </xdr:to>
    <xdr:sp macro="[0]!Menü.Menü">
      <xdr:nvSpPr>
        <xdr:cNvPr id="2" name="AutoShape 4"/>
        <xdr:cNvSpPr>
          <a:spLocks/>
        </xdr:cNvSpPr>
      </xdr:nvSpPr>
      <xdr:spPr>
        <a:xfrm>
          <a:off x="8105775" y="361950"/>
          <a:ext cx="1009650" cy="285750"/>
        </a:xfrm>
        <a:prstGeom prst="roundRect">
          <a:avLst>
            <a:gd name="adj" fmla="val 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66675</xdr:rowOff>
    </xdr:from>
    <xdr:to>
      <xdr:col>12</xdr:col>
      <xdr:colOff>438150</xdr:colOff>
      <xdr:row>17</xdr:row>
      <xdr:rowOff>152400</xdr:rowOff>
    </xdr:to>
    <xdr:sp>
      <xdr:nvSpPr>
        <xdr:cNvPr id="3" name="Metin kutusu 2"/>
        <xdr:cNvSpPr txBox="1">
          <a:spLocks noChangeArrowheads="1"/>
        </xdr:cNvSpPr>
      </xdr:nvSpPr>
      <xdr:spPr>
        <a:xfrm>
          <a:off x="0" y="66675"/>
          <a:ext cx="7753350" cy="2838450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MİLLÎ EĞİTİM BAKANLIĞI YÖNETİCİ VE ÖĞRETMENLERİNİN DERS VE EK DERS SAATLERİNE İLİŞKİN KARAR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Resmi Gazete’de Yayım Tarihi ve Sayısı: 16.12.2006 – 26378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Ders ücreti karşılığında görevlendirme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MADDE 9-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Öğretmen sayısının yetersiz olması hâlinde;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Yüksek öğrenimli olmak koşuluyla;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 Karar kapsamındaki yönetici ve öğretmenler dışındaki resmî görevliler ile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sınıf öğretmenlerine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ilköğretim, orta öğretim ve yaygın eğitim kurumlarında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haftada 8 saate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(28436 RG)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Resmî görevi bulunmayanla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ile emeklilere, okul öncesi, ilköğretim, orta öğretim, özel eğitim ve yaygın eğitim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kurumlarında haftada 30 saate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kadar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ek ders görevi verilebilir.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İlgili mevzuatında belirtilen esaslara göre uzman ve usta öğretici olarak nitelendirilenlerden;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Resmî görevi bulunanlara haftada 10 saate,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Resmî görevi bulunmayanlara haftada 40 saate, kadar okul öncesi, meslekî ve teknik orta öğretim, özel eğitim ve yaygın eğitim kurumlarında ek ders görevi verilebilir.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4\Library\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ownloads\KBS_2016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4\Library\EUROTOOL.XLA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4\Library\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----"/>
      <sheetName val="AYLAR"/>
      <sheetName val="ANAKOD"/>
      <sheetName val="KODLAR"/>
      <sheetName val="UNVANLAR"/>
      <sheetName val="MENÜ"/>
      <sheetName val="BİLGİLER"/>
      <sheetName val="KAYIT"/>
      <sheetName val="CİZELGE"/>
      <sheetName val="YAZI"/>
      <sheetName val="DEFTER"/>
      <sheetName val="TETCET"/>
      <sheetName val="KBS"/>
      <sheetName val="YASAL"/>
      <sheetName val="EKLER"/>
      <sheetName val="KBS_2016-5"/>
    </sheetNames>
    <definedNames>
      <definedName name="Menü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ables/table1.xml><?xml version="1.0" encoding="utf-8"?>
<table xmlns="http://schemas.openxmlformats.org/spreadsheetml/2006/main" id="4" name="Tablo25" displayName="Tablo25" ref="A1:B15" comment="" totalsRowShown="0">
  <autoFilter ref="A1:B15"/>
  <tableColumns count="2">
    <tableColumn id="1" name="VERİ TİPİ (EKDERSTÜRÜ)"/>
    <tableColumn id="2" name="V.TİPİ Kodu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3"/>
  <dimension ref="A1:C1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3.28125" style="0" customWidth="1"/>
    <col min="2" max="2" width="12.7109375" style="0" customWidth="1"/>
  </cols>
  <sheetData>
    <row r="1" spans="1:3" ht="12.75">
      <c r="A1" s="2" t="s">
        <v>1</v>
      </c>
      <c r="B1">
        <v>31</v>
      </c>
      <c r="C1" s="42" t="s">
        <v>13</v>
      </c>
    </row>
    <row r="2" spans="1:3" ht="12.75">
      <c r="A2" s="2" t="s">
        <v>2</v>
      </c>
      <c r="B2" s="40" t="s">
        <v>233</v>
      </c>
      <c r="C2" s="42" t="s">
        <v>0</v>
      </c>
    </row>
    <row r="3" spans="1:3" ht="12.75">
      <c r="A3" s="2" t="s">
        <v>3</v>
      </c>
      <c r="B3">
        <v>31</v>
      </c>
      <c r="C3" s="42" t="s">
        <v>14</v>
      </c>
    </row>
    <row r="4" spans="1:3" ht="12.75">
      <c r="A4" s="2" t="s">
        <v>4</v>
      </c>
      <c r="B4">
        <v>30</v>
      </c>
      <c r="C4" s="42" t="s">
        <v>15</v>
      </c>
    </row>
    <row r="5" spans="1:3" ht="12.75">
      <c r="A5" s="2" t="s">
        <v>5</v>
      </c>
      <c r="B5">
        <v>31</v>
      </c>
      <c r="C5" s="42" t="s">
        <v>16</v>
      </c>
    </row>
    <row r="6" spans="1:3" ht="12.75">
      <c r="A6" s="2" t="s">
        <v>6</v>
      </c>
      <c r="B6">
        <v>30</v>
      </c>
      <c r="C6" s="42" t="s">
        <v>17</v>
      </c>
    </row>
    <row r="7" spans="1:3" ht="12.75">
      <c r="A7" s="2" t="s">
        <v>7</v>
      </c>
      <c r="B7">
        <v>31</v>
      </c>
      <c r="C7" s="42" t="s">
        <v>18</v>
      </c>
    </row>
    <row r="8" spans="1:3" ht="12.75">
      <c r="A8" s="2" t="s">
        <v>8</v>
      </c>
      <c r="B8">
        <v>31</v>
      </c>
      <c r="C8" s="42" t="s">
        <v>19</v>
      </c>
    </row>
    <row r="9" spans="1:3" ht="12.75">
      <c r="A9" s="2" t="s">
        <v>9</v>
      </c>
      <c r="B9">
        <v>30</v>
      </c>
      <c r="C9" s="42" t="s">
        <v>20</v>
      </c>
    </row>
    <row r="10" spans="1:3" ht="12.75">
      <c r="A10" s="2" t="s">
        <v>10</v>
      </c>
      <c r="B10">
        <v>31</v>
      </c>
      <c r="C10" s="42" t="s">
        <v>21</v>
      </c>
    </row>
    <row r="11" spans="1:3" ht="12.75">
      <c r="A11" s="2" t="s">
        <v>11</v>
      </c>
      <c r="B11">
        <v>30</v>
      </c>
      <c r="C11" s="42" t="s">
        <v>22</v>
      </c>
    </row>
    <row r="12" spans="1:3" ht="12.75">
      <c r="A12" s="2" t="s">
        <v>12</v>
      </c>
      <c r="B12">
        <v>31</v>
      </c>
      <c r="C12" s="42" t="s">
        <v>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3"/>
  <dimension ref="A3:N40"/>
  <sheetViews>
    <sheetView showGridLines="0" zoomScale="85" zoomScaleNormal="85" zoomScalePageLayoutView="0" workbookViewId="0" topLeftCell="A1">
      <selection activeCell="P21" sqref="P21"/>
    </sheetView>
  </sheetViews>
  <sheetFormatPr defaultColWidth="9.140625" defaultRowHeight="12.75"/>
  <sheetData>
    <row r="3" ht="12.75">
      <c r="N3" s="30"/>
    </row>
    <row r="5" ht="12.75">
      <c r="N5" s="30"/>
    </row>
    <row r="40" ht="12.75">
      <c r="A40" s="1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B15"/>
  <sheetViews>
    <sheetView showGridLines="0" zoomScalePageLayoutView="0" workbookViewId="0" topLeftCell="A1">
      <selection activeCell="C29" sqref="C29"/>
    </sheetView>
  </sheetViews>
  <sheetFormatPr defaultColWidth="8.8515625" defaultRowHeight="12.75"/>
  <cols>
    <col min="1" max="1" width="39.140625" style="101" customWidth="1"/>
    <col min="2" max="2" width="15.421875" style="102" customWidth="1"/>
    <col min="3" max="16384" width="8.8515625" style="101" customWidth="1"/>
  </cols>
  <sheetData>
    <row r="1" spans="1:2" ht="24.75" customHeight="1" thickBot="1">
      <c r="A1" s="109" t="s">
        <v>256</v>
      </c>
      <c r="B1" s="110" t="s">
        <v>255</v>
      </c>
    </row>
    <row r="2" spans="1:2" ht="15">
      <c r="A2" s="111" t="s">
        <v>257</v>
      </c>
      <c r="B2" s="112">
        <v>101</v>
      </c>
    </row>
    <row r="3" spans="1:2" ht="15">
      <c r="A3" s="113" t="s">
        <v>258</v>
      </c>
      <c r="B3" s="114">
        <v>102</v>
      </c>
    </row>
    <row r="4" spans="1:2" ht="15">
      <c r="A4" s="113" t="s">
        <v>259</v>
      </c>
      <c r="B4" s="114">
        <v>116</v>
      </c>
    </row>
    <row r="5" spans="1:2" ht="15">
      <c r="A5" s="113" t="s">
        <v>260</v>
      </c>
      <c r="B5" s="114">
        <v>117</v>
      </c>
    </row>
    <row r="6" spans="1:2" ht="15">
      <c r="A6" s="113"/>
      <c r="B6" s="114"/>
    </row>
    <row r="7" spans="1:2" ht="15" hidden="1">
      <c r="A7" s="113"/>
      <c r="B7" s="114"/>
    </row>
    <row r="8" spans="1:2" ht="15" hidden="1">
      <c r="A8" s="113"/>
      <c r="B8" s="114"/>
    </row>
    <row r="9" spans="1:2" ht="15" hidden="1">
      <c r="A9" s="113"/>
      <c r="B9" s="114"/>
    </row>
    <row r="10" spans="1:2" ht="15" hidden="1">
      <c r="A10" s="113"/>
      <c r="B10" s="114"/>
    </row>
    <row r="11" spans="1:2" ht="15" hidden="1">
      <c r="A11" s="113"/>
      <c r="B11" s="114"/>
    </row>
    <row r="12" spans="1:2" ht="15" hidden="1">
      <c r="A12" s="113"/>
      <c r="B12" s="114"/>
    </row>
    <row r="13" spans="1:2" ht="15" hidden="1">
      <c r="A13" s="113"/>
      <c r="B13" s="114"/>
    </row>
    <row r="14" spans="1:2" ht="15" hidden="1">
      <c r="A14" s="113"/>
      <c r="B14" s="114"/>
    </row>
    <row r="15" spans="1:2" ht="15" hidden="1">
      <c r="A15" s="113"/>
      <c r="B15" s="114"/>
    </row>
  </sheetData>
  <sheetProtection formatCells="0" formatColumns="0" formatRows="0" insertColumns="0" insertRows="0" insertHyperlinks="0" deleteColumns="0" deleteRows="0" sort="0" autoFilter="0" pivotTables="0"/>
  <conditionalFormatting sqref="A2:B15">
    <cfRule type="containsText" priority="16" dxfId="95" operator="containsText" stopIfTrue="1" text="Nöbet Ücreti">
      <formula>NOT(ISERROR(SEARCH("Nöbet Ücreti",A2)))</formula>
    </cfRule>
    <cfRule type="containsText" priority="17" dxfId="2" operator="containsText" stopIfTrue="1" text="Egzersiz">
      <formula>NOT(ISERROR(SEARCH("Egzersiz",A2)))</formula>
    </cfRule>
    <cfRule type="containsText" priority="18" dxfId="105" operator="containsText" stopIfTrue="1" text="Belleticilik">
      <formula>NOT(ISERROR(SEARCH("Belleticilik",A2)))</formula>
    </cfRule>
    <cfRule type="containsText" priority="19" dxfId="117" operator="containsText" stopIfTrue="1" text="%25 Fazla Gece">
      <formula>NOT(ISERROR(SEARCH("%25 Fazla Gece",A2)))</formula>
    </cfRule>
    <cfRule type="containsText" priority="20" dxfId="118" operator="containsText" stopIfTrue="1" text="Gece">
      <formula>NOT(ISERROR(SEARCH("Gece",A2)))</formula>
    </cfRule>
    <cfRule type="containsText" priority="21" dxfId="119" operator="containsText" stopIfTrue="1" text="Gece">
      <formula>NOT(ISERROR(SEARCH("Gece",A2)))</formula>
    </cfRule>
    <cfRule type="containsText" priority="22" dxfId="120" operator="containsText" stopIfTrue="1" text="Gündüz">
      <formula>NOT(ISERROR(SEARCH("Gündüz",A2)))</formula>
    </cfRule>
  </conditionalFormatting>
  <conditionalFormatting sqref="A2:B15">
    <cfRule type="containsText" priority="12" dxfId="104" operator="containsText" stopIfTrue="1" text="gece">
      <formula>NOT(ISERROR(SEARCH("gece",A2)))</formula>
    </cfRule>
    <cfRule type="containsText" priority="13" dxfId="103" operator="containsText" stopIfTrue="1" text="Hizmetiçi">
      <formula>NOT(ISERROR(SEARCH("Hizmetiçi",A2)))</formula>
    </cfRule>
    <cfRule type="containsText" priority="14" dxfId="102" operator="containsText" stopIfTrue="1" text="Sınav Görevi">
      <formula>NOT(ISERROR(SEARCH("Sınav Görevi",A2)))</formula>
    </cfRule>
    <cfRule type="containsText" priority="15" dxfId="3" operator="containsText" stopIfTrue="1" text="Sınav Görevi">
      <formula>NOT(ISERROR(SEARCH("Sınav Görevi",A2)))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7"/>
  <dimension ref="A1:D128"/>
  <sheetViews>
    <sheetView showGridLines="0" zoomScalePageLayoutView="0" workbookViewId="0" topLeftCell="A1">
      <selection activeCell="A2" sqref="A2"/>
    </sheetView>
  </sheetViews>
  <sheetFormatPr defaultColWidth="9.140625" defaultRowHeight="21" customHeight="1"/>
  <cols>
    <col min="1" max="1" width="7.421875" style="27" customWidth="1"/>
    <col min="2" max="2" width="18.28125" style="29" customWidth="1"/>
    <col min="3" max="3" width="73.00390625" style="27" bestFit="1" customWidth="1"/>
    <col min="4" max="4" width="13.7109375" style="27" customWidth="1"/>
    <col min="5" max="16384" width="9.140625" style="27" customWidth="1"/>
  </cols>
  <sheetData>
    <row r="1" spans="1:4" ht="35.25" customHeight="1">
      <c r="A1" s="26" t="s">
        <v>89</v>
      </c>
      <c r="B1" s="26" t="s">
        <v>238</v>
      </c>
      <c r="C1" s="26" t="s">
        <v>197</v>
      </c>
      <c r="D1" s="26" t="s">
        <v>90</v>
      </c>
    </row>
    <row r="2" spans="1:4" ht="21" customHeight="1">
      <c r="A2" s="32">
        <v>1</v>
      </c>
      <c r="B2" s="33">
        <v>21926903</v>
      </c>
      <c r="C2" s="34" t="s">
        <v>207</v>
      </c>
      <c r="D2" s="27" t="s">
        <v>208</v>
      </c>
    </row>
    <row r="3" spans="1:4" ht="21" customHeight="1">
      <c r="A3" s="32">
        <v>2</v>
      </c>
      <c r="B3" s="33">
        <v>29275590</v>
      </c>
      <c r="C3" s="34" t="s">
        <v>209</v>
      </c>
      <c r="D3" s="27" t="s">
        <v>208</v>
      </c>
    </row>
    <row r="4" spans="1:4" ht="21" customHeight="1">
      <c r="A4" s="32">
        <v>3</v>
      </c>
      <c r="B4" s="33">
        <v>53579820</v>
      </c>
      <c r="C4" s="34" t="s">
        <v>210</v>
      </c>
      <c r="D4" s="27" t="s">
        <v>208</v>
      </c>
    </row>
    <row r="5" spans="1:4" ht="21" customHeight="1">
      <c r="A5" s="32">
        <v>4</v>
      </c>
      <c r="B5" s="33">
        <v>83987366</v>
      </c>
      <c r="C5" s="34" t="s">
        <v>211</v>
      </c>
      <c r="D5" s="27" t="s">
        <v>208</v>
      </c>
    </row>
    <row r="6" spans="1:4" ht="21" customHeight="1">
      <c r="A6" s="32">
        <v>5</v>
      </c>
      <c r="B6" s="33">
        <v>11516112</v>
      </c>
      <c r="C6" s="34" t="s">
        <v>212</v>
      </c>
      <c r="D6" s="32" t="s">
        <v>91</v>
      </c>
    </row>
    <row r="7" spans="1:4" ht="21" customHeight="1">
      <c r="A7" s="32">
        <v>6</v>
      </c>
      <c r="B7" s="33">
        <v>82338214</v>
      </c>
      <c r="C7" s="34" t="s">
        <v>213</v>
      </c>
      <c r="D7" s="32" t="s">
        <v>91</v>
      </c>
    </row>
    <row r="8" spans="1:4" ht="21" customHeight="1">
      <c r="A8" s="32">
        <v>7</v>
      </c>
      <c r="B8" s="33">
        <v>48925517</v>
      </c>
      <c r="C8" s="34" t="s">
        <v>214</v>
      </c>
      <c r="D8" s="27" t="s">
        <v>208</v>
      </c>
    </row>
    <row r="9" spans="1:4" ht="21" customHeight="1">
      <c r="A9" s="32">
        <v>8</v>
      </c>
      <c r="B9" s="33">
        <v>26617617</v>
      </c>
      <c r="C9" s="34" t="s">
        <v>215</v>
      </c>
      <c r="D9" s="32" t="s">
        <v>91</v>
      </c>
    </row>
    <row r="10" spans="1:4" ht="21" customHeight="1">
      <c r="A10" s="32">
        <v>9</v>
      </c>
      <c r="B10" s="33">
        <v>60185507</v>
      </c>
      <c r="C10" s="34" t="s">
        <v>216</v>
      </c>
      <c r="D10" s="32" t="s">
        <v>91</v>
      </c>
    </row>
    <row r="11" spans="1:4" ht="21" customHeight="1">
      <c r="A11" s="32">
        <v>10</v>
      </c>
      <c r="B11" s="33">
        <v>82989138</v>
      </c>
      <c r="C11" s="34" t="s">
        <v>217</v>
      </c>
      <c r="D11" s="27" t="s">
        <v>208</v>
      </c>
    </row>
    <row r="12" spans="1:4" ht="21" customHeight="1">
      <c r="A12" s="32">
        <v>11</v>
      </c>
      <c r="B12" s="33">
        <v>43166354</v>
      </c>
      <c r="C12" s="34" t="s">
        <v>218</v>
      </c>
      <c r="D12" s="27" t="s">
        <v>208</v>
      </c>
    </row>
    <row r="13" spans="1:4" ht="21" customHeight="1">
      <c r="A13" s="32">
        <v>12</v>
      </c>
      <c r="B13" s="33">
        <v>93054265</v>
      </c>
      <c r="C13" s="34" t="s">
        <v>219</v>
      </c>
      <c r="D13" s="27" t="s">
        <v>208</v>
      </c>
    </row>
    <row r="14" spans="1:4" ht="21" customHeight="1">
      <c r="A14" s="32">
        <v>13</v>
      </c>
      <c r="B14" s="33">
        <v>26727606</v>
      </c>
      <c r="C14" s="34" t="s">
        <v>220</v>
      </c>
      <c r="D14" s="27" t="s">
        <v>208</v>
      </c>
    </row>
    <row r="15" spans="1:4" ht="21" customHeight="1">
      <c r="A15" s="32">
        <v>14</v>
      </c>
      <c r="B15" s="33">
        <v>14414762</v>
      </c>
      <c r="C15" s="34" t="s">
        <v>221</v>
      </c>
      <c r="D15" s="32" t="s">
        <v>91</v>
      </c>
    </row>
    <row r="16" spans="1:4" ht="21" customHeight="1">
      <c r="A16" s="32">
        <v>15</v>
      </c>
      <c r="B16" s="33">
        <v>75118156</v>
      </c>
      <c r="C16" s="34" t="s">
        <v>222</v>
      </c>
      <c r="D16" s="27" t="s">
        <v>208</v>
      </c>
    </row>
    <row r="17" spans="1:4" ht="21" customHeight="1">
      <c r="A17" s="32">
        <v>16</v>
      </c>
      <c r="B17" s="33">
        <v>58615891</v>
      </c>
      <c r="C17" s="34" t="s">
        <v>223</v>
      </c>
      <c r="D17" s="27" t="s">
        <v>208</v>
      </c>
    </row>
    <row r="18" spans="1:4" ht="21" customHeight="1">
      <c r="A18" s="32">
        <v>17</v>
      </c>
      <c r="B18" s="33">
        <v>54725288</v>
      </c>
      <c r="C18" s="34" t="s">
        <v>92</v>
      </c>
      <c r="D18" s="27" t="s">
        <v>208</v>
      </c>
    </row>
    <row r="19" spans="1:4" ht="21" customHeight="1">
      <c r="A19" s="32">
        <v>18</v>
      </c>
      <c r="B19" s="33">
        <v>56301554</v>
      </c>
      <c r="C19" s="34" t="s">
        <v>93</v>
      </c>
      <c r="D19" s="32" t="s">
        <v>91</v>
      </c>
    </row>
    <row r="20" spans="1:4" ht="21" customHeight="1">
      <c r="A20" s="32">
        <v>19</v>
      </c>
      <c r="B20" s="33">
        <v>63845655</v>
      </c>
      <c r="C20" s="34" t="s">
        <v>94</v>
      </c>
      <c r="D20" s="32" t="s">
        <v>91</v>
      </c>
    </row>
    <row r="21" spans="1:4" ht="21" customHeight="1">
      <c r="A21" s="32">
        <v>20</v>
      </c>
      <c r="B21" s="33">
        <v>74238477</v>
      </c>
      <c r="C21" s="34" t="s">
        <v>95</v>
      </c>
      <c r="D21" s="27" t="s">
        <v>208</v>
      </c>
    </row>
    <row r="22" spans="1:4" ht="21" customHeight="1">
      <c r="A22" s="32">
        <v>21</v>
      </c>
      <c r="B22" s="33">
        <v>82927845</v>
      </c>
      <c r="C22" s="34" t="s">
        <v>96</v>
      </c>
      <c r="D22" s="27" t="s">
        <v>208</v>
      </c>
    </row>
    <row r="23" spans="1:4" ht="21" customHeight="1">
      <c r="A23" s="32">
        <v>22</v>
      </c>
      <c r="B23" s="33">
        <v>40655266</v>
      </c>
      <c r="C23" s="34" t="s">
        <v>97</v>
      </c>
      <c r="D23" s="27" t="s">
        <v>208</v>
      </c>
    </row>
    <row r="24" spans="1:4" ht="21" customHeight="1">
      <c r="A24" s="32">
        <v>23</v>
      </c>
      <c r="B24" s="33">
        <v>63095926</v>
      </c>
      <c r="C24" s="34" t="s">
        <v>98</v>
      </c>
      <c r="D24" s="27" t="s">
        <v>208</v>
      </c>
    </row>
    <row r="25" spans="1:4" ht="21" customHeight="1">
      <c r="A25" s="32">
        <v>24</v>
      </c>
      <c r="B25" s="33">
        <v>22360124</v>
      </c>
      <c r="C25" s="34" t="s">
        <v>99</v>
      </c>
      <c r="D25" s="27" t="s">
        <v>208</v>
      </c>
    </row>
    <row r="26" spans="1:4" ht="21" customHeight="1">
      <c r="A26" s="32">
        <v>25</v>
      </c>
      <c r="B26" s="33">
        <v>90816567</v>
      </c>
      <c r="C26" s="34" t="s">
        <v>100</v>
      </c>
      <c r="D26" s="32" t="s">
        <v>91</v>
      </c>
    </row>
    <row r="27" spans="1:4" ht="21" customHeight="1">
      <c r="A27" s="32">
        <v>26</v>
      </c>
      <c r="B27" s="33">
        <v>80958581</v>
      </c>
      <c r="C27" s="34" t="s">
        <v>101</v>
      </c>
      <c r="D27" s="27" t="s">
        <v>208</v>
      </c>
    </row>
    <row r="28" spans="1:4" ht="21" customHeight="1">
      <c r="A28" s="32">
        <v>27</v>
      </c>
      <c r="B28" s="33">
        <v>78754902</v>
      </c>
      <c r="C28" s="34" t="s">
        <v>102</v>
      </c>
      <c r="D28" s="27" t="s">
        <v>208</v>
      </c>
    </row>
    <row r="29" spans="1:4" ht="21" customHeight="1">
      <c r="A29" s="32">
        <v>28</v>
      </c>
      <c r="B29" s="33">
        <v>48854511</v>
      </c>
      <c r="C29" s="34" t="s">
        <v>103</v>
      </c>
      <c r="D29" s="32" t="s">
        <v>91</v>
      </c>
    </row>
    <row r="30" spans="1:4" ht="21" customHeight="1">
      <c r="A30" s="32">
        <v>29</v>
      </c>
      <c r="B30" s="33">
        <v>62792218</v>
      </c>
      <c r="C30" s="34" t="s">
        <v>104</v>
      </c>
      <c r="D30" s="27" t="s">
        <v>208</v>
      </c>
    </row>
    <row r="31" spans="1:4" ht="21" customHeight="1">
      <c r="A31" s="32">
        <v>30</v>
      </c>
      <c r="B31" s="33">
        <v>40335904</v>
      </c>
      <c r="C31" s="34" t="s">
        <v>105</v>
      </c>
      <c r="D31" s="27" t="s">
        <v>208</v>
      </c>
    </row>
    <row r="32" spans="1:4" ht="21" customHeight="1">
      <c r="A32" s="32">
        <v>31</v>
      </c>
      <c r="B32" s="33">
        <v>64746365</v>
      </c>
      <c r="C32" s="34" t="s">
        <v>106</v>
      </c>
      <c r="D32" s="27" t="s">
        <v>208</v>
      </c>
    </row>
    <row r="33" spans="1:4" ht="21" customHeight="1">
      <c r="A33" s="32">
        <v>32</v>
      </c>
      <c r="B33" s="33">
        <v>57065204</v>
      </c>
      <c r="C33" s="34" t="s">
        <v>107</v>
      </c>
      <c r="D33" s="27" t="s">
        <v>208</v>
      </c>
    </row>
    <row r="34" spans="1:4" ht="21" customHeight="1">
      <c r="A34" s="32">
        <v>33</v>
      </c>
      <c r="B34" s="33">
        <v>90740404</v>
      </c>
      <c r="C34" s="34" t="s">
        <v>108</v>
      </c>
      <c r="D34" s="27" t="s">
        <v>208</v>
      </c>
    </row>
    <row r="35" spans="1:4" ht="21" customHeight="1">
      <c r="A35" s="32">
        <v>34</v>
      </c>
      <c r="B35" s="33">
        <v>85359809</v>
      </c>
      <c r="C35" s="34" t="s">
        <v>109</v>
      </c>
      <c r="D35" s="27" t="s">
        <v>208</v>
      </c>
    </row>
    <row r="36" spans="1:4" ht="21" customHeight="1">
      <c r="A36" s="32">
        <v>35</v>
      </c>
      <c r="B36" s="33">
        <v>48471510</v>
      </c>
      <c r="C36" s="34" t="s">
        <v>110</v>
      </c>
      <c r="D36" s="27" t="s">
        <v>208</v>
      </c>
    </row>
    <row r="37" spans="1:4" ht="21" customHeight="1">
      <c r="A37" s="32">
        <v>36</v>
      </c>
      <c r="B37" s="33">
        <v>48052573</v>
      </c>
      <c r="C37" s="34" t="s">
        <v>111</v>
      </c>
      <c r="D37" s="32" t="s">
        <v>91</v>
      </c>
    </row>
    <row r="38" spans="1:4" ht="21" customHeight="1">
      <c r="A38" s="32">
        <v>37</v>
      </c>
      <c r="B38" s="33">
        <v>34269418</v>
      </c>
      <c r="C38" s="34" t="s">
        <v>112</v>
      </c>
      <c r="D38" s="32" t="s">
        <v>91</v>
      </c>
    </row>
    <row r="39" spans="1:4" ht="21" customHeight="1">
      <c r="A39" s="32">
        <v>38</v>
      </c>
      <c r="B39" s="33">
        <v>30007178</v>
      </c>
      <c r="C39" s="38" t="s">
        <v>226</v>
      </c>
      <c r="D39" s="32" t="s">
        <v>91</v>
      </c>
    </row>
    <row r="40" spans="1:4" ht="21" customHeight="1">
      <c r="A40" s="32">
        <v>39</v>
      </c>
      <c r="B40" s="33">
        <v>59040485</v>
      </c>
      <c r="C40" s="34" t="s">
        <v>113</v>
      </c>
      <c r="D40" s="32" t="s">
        <v>91</v>
      </c>
    </row>
    <row r="41" spans="1:4" ht="21" customHeight="1">
      <c r="A41" s="32">
        <v>40</v>
      </c>
      <c r="B41" s="33">
        <v>78430637</v>
      </c>
      <c r="C41" s="34" t="s">
        <v>114</v>
      </c>
      <c r="D41" s="32" t="s">
        <v>91</v>
      </c>
    </row>
    <row r="42" spans="1:4" ht="21" customHeight="1">
      <c r="A42" s="32">
        <v>41</v>
      </c>
      <c r="B42" s="33">
        <v>44281476</v>
      </c>
      <c r="C42" s="34" t="s">
        <v>115</v>
      </c>
      <c r="D42" s="32" t="s">
        <v>91</v>
      </c>
    </row>
    <row r="43" spans="1:4" ht="21" customHeight="1">
      <c r="A43" s="32">
        <v>42</v>
      </c>
      <c r="B43" s="33">
        <v>64271428</v>
      </c>
      <c r="C43" s="38" t="s">
        <v>228</v>
      </c>
      <c r="D43" s="32" t="s">
        <v>91</v>
      </c>
    </row>
    <row r="44" spans="1:4" ht="21" customHeight="1">
      <c r="A44" s="32">
        <v>43</v>
      </c>
      <c r="B44" s="33">
        <v>37595403</v>
      </c>
      <c r="C44" s="38" t="s">
        <v>227</v>
      </c>
      <c r="D44" s="32" t="s">
        <v>91</v>
      </c>
    </row>
    <row r="45" spans="1:4" ht="21" customHeight="1">
      <c r="A45" s="32">
        <v>44</v>
      </c>
      <c r="B45" s="33">
        <v>56974570</v>
      </c>
      <c r="C45" s="34" t="s">
        <v>116</v>
      </c>
      <c r="D45" s="32" t="s">
        <v>91</v>
      </c>
    </row>
    <row r="46" spans="1:4" ht="21" customHeight="1">
      <c r="A46" s="32">
        <v>45</v>
      </c>
      <c r="B46" s="33">
        <v>58891468</v>
      </c>
      <c r="C46" s="34" t="s">
        <v>117</v>
      </c>
      <c r="D46" s="27" t="s">
        <v>208</v>
      </c>
    </row>
    <row r="47" spans="1:4" ht="21" customHeight="1">
      <c r="A47" s="32">
        <v>46</v>
      </c>
      <c r="B47" s="33">
        <v>71287171</v>
      </c>
      <c r="C47" s="34" t="s">
        <v>118</v>
      </c>
      <c r="D47" s="32" t="s">
        <v>91</v>
      </c>
    </row>
    <row r="48" spans="1:4" ht="21" customHeight="1">
      <c r="A48" s="32">
        <v>47</v>
      </c>
      <c r="B48" s="33">
        <v>70065012</v>
      </c>
      <c r="C48" s="34" t="s">
        <v>119</v>
      </c>
      <c r="D48" s="32" t="s">
        <v>91</v>
      </c>
    </row>
    <row r="49" spans="1:4" ht="21" customHeight="1">
      <c r="A49" s="32">
        <v>48</v>
      </c>
      <c r="B49" s="33">
        <v>23065611</v>
      </c>
      <c r="C49" s="34" t="s">
        <v>120</v>
      </c>
      <c r="D49" s="32" t="s">
        <v>91</v>
      </c>
    </row>
    <row r="50" spans="1:4" ht="21" customHeight="1">
      <c r="A50" s="32">
        <v>49</v>
      </c>
      <c r="B50" s="33">
        <v>95702690</v>
      </c>
      <c r="C50" s="34" t="s">
        <v>121</v>
      </c>
      <c r="D50" s="32" t="s">
        <v>91</v>
      </c>
    </row>
    <row r="51" spans="1:4" ht="21" customHeight="1">
      <c r="A51" s="32">
        <v>50</v>
      </c>
      <c r="B51" s="33">
        <v>88712638</v>
      </c>
      <c r="C51" s="34" t="s">
        <v>122</v>
      </c>
      <c r="D51" s="32" t="s">
        <v>91</v>
      </c>
    </row>
    <row r="52" spans="1:4" ht="21" customHeight="1">
      <c r="A52" s="32">
        <v>51</v>
      </c>
      <c r="B52" s="33">
        <v>18345398</v>
      </c>
      <c r="C52" s="34" t="s">
        <v>123</v>
      </c>
      <c r="D52" s="32" t="s">
        <v>91</v>
      </c>
    </row>
    <row r="53" spans="1:4" ht="21" customHeight="1">
      <c r="A53" s="32">
        <v>52</v>
      </c>
      <c r="B53" s="33">
        <v>31005091</v>
      </c>
      <c r="C53" s="39" t="s">
        <v>225</v>
      </c>
      <c r="D53" s="32" t="s">
        <v>91</v>
      </c>
    </row>
    <row r="54" spans="1:4" ht="21" customHeight="1">
      <c r="A54" s="32">
        <v>53</v>
      </c>
      <c r="B54" s="33">
        <v>51919465</v>
      </c>
      <c r="C54" s="34" t="s">
        <v>124</v>
      </c>
      <c r="D54" s="32" t="s">
        <v>91</v>
      </c>
    </row>
    <row r="55" spans="1:4" ht="21" customHeight="1">
      <c r="A55" s="32">
        <v>54</v>
      </c>
      <c r="B55" s="33">
        <v>99735314</v>
      </c>
      <c r="C55" s="34" t="s">
        <v>125</v>
      </c>
      <c r="D55" s="27" t="s">
        <v>208</v>
      </c>
    </row>
    <row r="56" spans="1:4" ht="21" customHeight="1">
      <c r="A56" s="32">
        <v>55</v>
      </c>
      <c r="B56" s="33">
        <v>15048161</v>
      </c>
      <c r="C56" s="34" t="s">
        <v>126</v>
      </c>
      <c r="D56" s="27" t="s">
        <v>208</v>
      </c>
    </row>
    <row r="57" spans="1:4" ht="21" customHeight="1">
      <c r="A57" s="32">
        <v>56</v>
      </c>
      <c r="B57" s="33">
        <v>67547254</v>
      </c>
      <c r="C57" s="34" t="s">
        <v>127</v>
      </c>
      <c r="D57" s="27" t="s">
        <v>208</v>
      </c>
    </row>
    <row r="58" spans="1:4" ht="21" customHeight="1">
      <c r="A58" s="32">
        <v>57</v>
      </c>
      <c r="B58" s="33">
        <v>76707838</v>
      </c>
      <c r="C58" s="34" t="s">
        <v>128</v>
      </c>
      <c r="D58" s="27" t="s">
        <v>208</v>
      </c>
    </row>
    <row r="59" spans="1:4" ht="21" customHeight="1">
      <c r="A59" s="32">
        <v>58</v>
      </c>
      <c r="B59" s="33">
        <v>37469168</v>
      </c>
      <c r="C59" s="34" t="s">
        <v>129</v>
      </c>
      <c r="D59" s="27" t="s">
        <v>208</v>
      </c>
    </row>
    <row r="60" spans="1:4" ht="21" customHeight="1">
      <c r="A60" s="32">
        <v>59</v>
      </c>
      <c r="B60" s="33">
        <v>80953847</v>
      </c>
      <c r="C60" s="34" t="s">
        <v>130</v>
      </c>
      <c r="D60" s="27" t="s">
        <v>208</v>
      </c>
    </row>
    <row r="61" spans="1:4" ht="21" customHeight="1">
      <c r="A61" s="32">
        <v>60</v>
      </c>
      <c r="B61" s="33">
        <v>41352066</v>
      </c>
      <c r="C61" s="34" t="s">
        <v>131</v>
      </c>
      <c r="D61" s="27" t="s">
        <v>208</v>
      </c>
    </row>
    <row r="62" spans="1:4" ht="21" customHeight="1">
      <c r="A62" s="32">
        <v>61</v>
      </c>
      <c r="B62" s="33">
        <v>15074067</v>
      </c>
      <c r="C62" s="34" t="s">
        <v>132</v>
      </c>
      <c r="D62" s="27" t="s">
        <v>208</v>
      </c>
    </row>
    <row r="63" spans="1:4" ht="21" customHeight="1">
      <c r="A63" s="32">
        <v>62</v>
      </c>
      <c r="B63" s="33">
        <v>60079896</v>
      </c>
      <c r="C63" s="34" t="s">
        <v>133</v>
      </c>
      <c r="D63" s="27" t="s">
        <v>208</v>
      </c>
    </row>
    <row r="64" spans="1:4" ht="21" customHeight="1">
      <c r="A64" s="32">
        <v>63</v>
      </c>
      <c r="B64" s="33">
        <v>28785803</v>
      </c>
      <c r="C64" s="34" t="s">
        <v>134</v>
      </c>
      <c r="D64" s="32" t="s">
        <v>91</v>
      </c>
    </row>
    <row r="65" spans="1:4" ht="21" customHeight="1">
      <c r="A65" s="32">
        <v>64</v>
      </c>
      <c r="B65" s="33">
        <v>31230796</v>
      </c>
      <c r="C65" s="34" t="s">
        <v>135</v>
      </c>
      <c r="D65" s="32" t="s">
        <v>91</v>
      </c>
    </row>
    <row r="66" spans="1:4" ht="21" customHeight="1">
      <c r="A66" s="32">
        <v>65</v>
      </c>
      <c r="B66" s="33">
        <v>84677124</v>
      </c>
      <c r="C66" s="34" t="s">
        <v>136</v>
      </c>
      <c r="D66" s="27" t="s">
        <v>208</v>
      </c>
    </row>
    <row r="67" spans="1:4" ht="21" customHeight="1">
      <c r="A67" s="32">
        <v>66</v>
      </c>
      <c r="B67" s="33">
        <v>56763843</v>
      </c>
      <c r="C67" s="34" t="s">
        <v>137</v>
      </c>
      <c r="D67" s="27" t="s">
        <v>208</v>
      </c>
    </row>
    <row r="68" spans="1:4" ht="21" customHeight="1">
      <c r="A68" s="32">
        <v>67</v>
      </c>
      <c r="B68" s="33">
        <v>40363037</v>
      </c>
      <c r="C68" s="34" t="s">
        <v>138</v>
      </c>
      <c r="D68" s="32" t="s">
        <v>91</v>
      </c>
    </row>
    <row r="69" spans="1:4" ht="21" customHeight="1">
      <c r="A69" s="32">
        <v>68</v>
      </c>
      <c r="B69" s="33">
        <v>23589543</v>
      </c>
      <c r="C69" s="34" t="s">
        <v>139</v>
      </c>
      <c r="D69" s="32" t="s">
        <v>91</v>
      </c>
    </row>
    <row r="70" spans="1:4" s="28" customFormat="1" ht="21" customHeight="1">
      <c r="A70" s="32">
        <v>69</v>
      </c>
      <c r="B70" s="33">
        <v>46911228</v>
      </c>
      <c r="C70" s="34" t="s">
        <v>140</v>
      </c>
      <c r="D70" s="32" t="s">
        <v>91</v>
      </c>
    </row>
    <row r="71" spans="1:4" ht="24" customHeight="1">
      <c r="A71" s="32">
        <v>70</v>
      </c>
      <c r="B71" s="33">
        <v>73710178</v>
      </c>
      <c r="C71" s="34" t="s">
        <v>141</v>
      </c>
      <c r="D71" s="32" t="s">
        <v>91</v>
      </c>
    </row>
    <row r="72" spans="1:4" ht="21" customHeight="1">
      <c r="A72" s="32">
        <v>71</v>
      </c>
      <c r="B72" s="33">
        <v>47312705</v>
      </c>
      <c r="C72" s="34" t="s">
        <v>142</v>
      </c>
      <c r="D72" s="27" t="s">
        <v>208</v>
      </c>
    </row>
    <row r="73" spans="1:4" ht="21" customHeight="1">
      <c r="A73" s="32">
        <v>72</v>
      </c>
      <c r="B73" s="33">
        <v>46874294</v>
      </c>
      <c r="C73" s="34" t="s">
        <v>143</v>
      </c>
      <c r="D73" s="27" t="s">
        <v>208</v>
      </c>
    </row>
    <row r="74" spans="1:4" ht="21" customHeight="1">
      <c r="A74" s="32">
        <v>73</v>
      </c>
      <c r="B74" s="33">
        <v>13927405</v>
      </c>
      <c r="C74" s="34" t="s">
        <v>144</v>
      </c>
      <c r="D74" s="27" t="s">
        <v>208</v>
      </c>
    </row>
    <row r="75" spans="1:4" ht="21" customHeight="1">
      <c r="A75" s="32">
        <v>74</v>
      </c>
      <c r="B75" s="33">
        <v>79211118</v>
      </c>
      <c r="C75" s="34" t="s">
        <v>145</v>
      </c>
      <c r="D75" s="27" t="s">
        <v>208</v>
      </c>
    </row>
    <row r="76" spans="1:4" ht="21" customHeight="1">
      <c r="A76" s="32">
        <v>75</v>
      </c>
      <c r="B76" s="33">
        <v>52657158</v>
      </c>
      <c r="C76" s="34" t="s">
        <v>146</v>
      </c>
      <c r="D76" s="27" t="s">
        <v>208</v>
      </c>
    </row>
    <row r="77" spans="1:4" ht="21" customHeight="1">
      <c r="A77" s="32">
        <v>76</v>
      </c>
      <c r="B77" s="33">
        <v>56942042</v>
      </c>
      <c r="C77" s="34" t="s">
        <v>147</v>
      </c>
      <c r="D77" s="27" t="s">
        <v>208</v>
      </c>
    </row>
    <row r="78" spans="1:4" ht="21" customHeight="1">
      <c r="A78" s="32">
        <v>77</v>
      </c>
      <c r="B78" s="33">
        <v>64064187</v>
      </c>
      <c r="C78" s="34" t="s">
        <v>148</v>
      </c>
      <c r="D78" s="27" t="s">
        <v>208</v>
      </c>
    </row>
    <row r="79" spans="1:4" ht="21" customHeight="1">
      <c r="A79" s="32">
        <v>78</v>
      </c>
      <c r="B79" s="33">
        <v>88849122</v>
      </c>
      <c r="C79" s="34" t="s">
        <v>149</v>
      </c>
      <c r="D79" s="27" t="s">
        <v>208</v>
      </c>
    </row>
    <row r="80" spans="1:4" ht="21" customHeight="1">
      <c r="A80" s="32">
        <v>79</v>
      </c>
      <c r="B80" s="33">
        <v>36710865</v>
      </c>
      <c r="C80" s="34" t="s">
        <v>150</v>
      </c>
      <c r="D80" s="27" t="s">
        <v>208</v>
      </c>
    </row>
    <row r="81" spans="1:4" ht="21" customHeight="1">
      <c r="A81" s="32">
        <v>80</v>
      </c>
      <c r="B81" s="33">
        <v>56138282</v>
      </c>
      <c r="C81" s="34" t="s">
        <v>151</v>
      </c>
      <c r="D81" s="32" t="s">
        <v>91</v>
      </c>
    </row>
    <row r="82" spans="1:4" ht="23.25" customHeight="1">
      <c r="A82" s="32">
        <v>81</v>
      </c>
      <c r="B82" s="33">
        <v>75310737</v>
      </c>
      <c r="C82" s="34" t="s">
        <v>152</v>
      </c>
      <c r="D82" s="32" t="s">
        <v>91</v>
      </c>
    </row>
    <row r="83" spans="1:4" ht="21" customHeight="1">
      <c r="A83" s="32">
        <v>82</v>
      </c>
      <c r="B83" s="33">
        <v>98763570</v>
      </c>
      <c r="C83" s="34" t="s">
        <v>153</v>
      </c>
      <c r="D83" s="27" t="s">
        <v>208</v>
      </c>
    </row>
    <row r="84" spans="1:4" ht="21" customHeight="1">
      <c r="A84" s="32">
        <v>83</v>
      </c>
      <c r="B84" s="33">
        <v>26996348</v>
      </c>
      <c r="C84" s="34" t="s">
        <v>154</v>
      </c>
      <c r="D84" s="27" t="s">
        <v>208</v>
      </c>
    </row>
    <row r="85" spans="1:4" ht="21" customHeight="1">
      <c r="A85" s="32">
        <v>84</v>
      </c>
      <c r="B85" s="33">
        <v>42175750</v>
      </c>
      <c r="C85" s="38" t="s">
        <v>229</v>
      </c>
      <c r="D85" s="32" t="s">
        <v>91</v>
      </c>
    </row>
    <row r="86" spans="1:4" s="28" customFormat="1" ht="21" customHeight="1">
      <c r="A86" s="32">
        <v>85</v>
      </c>
      <c r="B86" s="33">
        <v>12166916</v>
      </c>
      <c r="C86" s="34" t="s">
        <v>155</v>
      </c>
      <c r="D86" s="27" t="s">
        <v>208</v>
      </c>
    </row>
    <row r="87" spans="1:4" ht="24" customHeight="1">
      <c r="A87" s="32">
        <v>86</v>
      </c>
      <c r="B87" s="33">
        <v>63701130</v>
      </c>
      <c r="C87" s="34" t="s">
        <v>156</v>
      </c>
      <c r="D87" s="27" t="s">
        <v>208</v>
      </c>
    </row>
    <row r="88" spans="1:4" ht="21" customHeight="1">
      <c r="A88" s="32">
        <v>87</v>
      </c>
      <c r="B88" s="33">
        <v>28483942</v>
      </c>
      <c r="C88" s="34" t="s">
        <v>157</v>
      </c>
      <c r="D88" s="27" t="s">
        <v>208</v>
      </c>
    </row>
    <row r="89" spans="1:4" ht="21" customHeight="1">
      <c r="A89" s="32">
        <v>88</v>
      </c>
      <c r="B89" s="33">
        <v>24605142</v>
      </c>
      <c r="C89" s="34" t="s">
        <v>158</v>
      </c>
      <c r="D89" s="32" t="s">
        <v>91</v>
      </c>
    </row>
    <row r="90" spans="1:4" s="28" customFormat="1" ht="21" customHeight="1">
      <c r="A90" s="32">
        <v>89</v>
      </c>
      <c r="B90" s="33">
        <v>70730155</v>
      </c>
      <c r="C90" s="34" t="s">
        <v>159</v>
      </c>
      <c r="D90" s="32" t="s">
        <v>91</v>
      </c>
    </row>
    <row r="91" spans="1:4" ht="24" customHeight="1">
      <c r="A91" s="32">
        <v>90</v>
      </c>
      <c r="B91" s="33">
        <v>84058258</v>
      </c>
      <c r="C91" s="34" t="s">
        <v>160</v>
      </c>
      <c r="D91" s="27" t="s">
        <v>208</v>
      </c>
    </row>
    <row r="92" spans="1:4" ht="21" customHeight="1">
      <c r="A92" s="32">
        <v>91</v>
      </c>
      <c r="B92" s="33">
        <v>68029039</v>
      </c>
      <c r="C92" s="34" t="s">
        <v>161</v>
      </c>
      <c r="D92" s="27" t="s">
        <v>208</v>
      </c>
    </row>
    <row r="93" spans="1:4" ht="21" customHeight="1">
      <c r="A93" s="32">
        <v>92</v>
      </c>
      <c r="B93" s="33">
        <v>71146012</v>
      </c>
      <c r="C93" s="34" t="s">
        <v>162</v>
      </c>
      <c r="D93" s="32" t="s">
        <v>91</v>
      </c>
    </row>
    <row r="94" spans="1:4" ht="21" customHeight="1">
      <c r="A94" s="32">
        <v>93</v>
      </c>
      <c r="B94" s="33">
        <v>44905649</v>
      </c>
      <c r="C94" s="34" t="s">
        <v>163</v>
      </c>
      <c r="D94" s="32" t="s">
        <v>91</v>
      </c>
    </row>
    <row r="95" spans="1:4" ht="21" customHeight="1">
      <c r="A95" s="32">
        <v>94</v>
      </c>
      <c r="B95" s="33">
        <v>34591407</v>
      </c>
      <c r="C95" s="38" t="s">
        <v>164</v>
      </c>
      <c r="D95" s="32" t="s">
        <v>91</v>
      </c>
    </row>
    <row r="96" spans="1:4" ht="21" customHeight="1">
      <c r="A96" s="32">
        <v>95</v>
      </c>
      <c r="B96" s="33">
        <v>85871837</v>
      </c>
      <c r="C96" s="34" t="s">
        <v>165</v>
      </c>
      <c r="D96" s="32" t="s">
        <v>91</v>
      </c>
    </row>
    <row r="97" spans="1:4" ht="21" customHeight="1">
      <c r="A97" s="32">
        <v>96</v>
      </c>
      <c r="B97" s="33">
        <v>46220294</v>
      </c>
      <c r="C97" s="34" t="s">
        <v>166</v>
      </c>
      <c r="D97" s="32" t="s">
        <v>91</v>
      </c>
    </row>
    <row r="98" spans="1:4" ht="21" customHeight="1">
      <c r="A98" s="32">
        <v>97</v>
      </c>
      <c r="B98" s="33">
        <v>93410072</v>
      </c>
      <c r="C98" s="34" t="s">
        <v>167</v>
      </c>
      <c r="D98" s="27" t="s">
        <v>208</v>
      </c>
    </row>
    <row r="99" spans="1:4" ht="21" customHeight="1">
      <c r="A99" s="32">
        <v>98</v>
      </c>
      <c r="B99" s="33">
        <v>96228176</v>
      </c>
      <c r="C99" s="34" t="s">
        <v>168</v>
      </c>
      <c r="D99" s="32" t="s">
        <v>91</v>
      </c>
    </row>
    <row r="100" spans="1:4" ht="21" customHeight="1">
      <c r="A100" s="32">
        <v>99</v>
      </c>
      <c r="B100" s="33">
        <v>77149591</v>
      </c>
      <c r="C100" s="34" t="s">
        <v>169</v>
      </c>
      <c r="D100" s="27" t="s">
        <v>208</v>
      </c>
    </row>
    <row r="101" spans="1:4" ht="21" customHeight="1">
      <c r="A101" s="32">
        <v>100</v>
      </c>
      <c r="B101" s="33">
        <v>31952472</v>
      </c>
      <c r="C101" s="34" t="s">
        <v>170</v>
      </c>
      <c r="D101" s="27" t="s">
        <v>208</v>
      </c>
    </row>
    <row r="102" spans="1:4" ht="21" customHeight="1">
      <c r="A102" s="32">
        <v>101</v>
      </c>
      <c r="B102" s="33">
        <v>50303467</v>
      </c>
      <c r="C102" s="34" t="s">
        <v>171</v>
      </c>
      <c r="D102" s="27" t="s">
        <v>208</v>
      </c>
    </row>
    <row r="103" spans="1:4" ht="21" customHeight="1">
      <c r="A103" s="32">
        <v>102</v>
      </c>
      <c r="B103" s="33">
        <v>18783619</v>
      </c>
      <c r="C103" s="34" t="s">
        <v>172</v>
      </c>
      <c r="D103" s="27" t="s">
        <v>208</v>
      </c>
    </row>
    <row r="104" spans="1:4" ht="21" customHeight="1">
      <c r="A104" s="32">
        <v>103</v>
      </c>
      <c r="B104" s="33">
        <v>30899550</v>
      </c>
      <c r="C104" s="34" t="s">
        <v>173</v>
      </c>
      <c r="D104" s="27" t="s">
        <v>208</v>
      </c>
    </row>
    <row r="105" spans="1:4" ht="21" customHeight="1">
      <c r="A105" s="32">
        <v>104</v>
      </c>
      <c r="B105" s="33">
        <v>91936454</v>
      </c>
      <c r="C105" s="34" t="s">
        <v>174</v>
      </c>
      <c r="D105" s="27" t="s">
        <v>208</v>
      </c>
    </row>
    <row r="106" spans="1:4" ht="21" customHeight="1">
      <c r="A106" s="32">
        <v>105</v>
      </c>
      <c r="B106" s="33">
        <v>77625872</v>
      </c>
      <c r="C106" s="34" t="s">
        <v>175</v>
      </c>
      <c r="D106" s="27" t="s">
        <v>208</v>
      </c>
    </row>
    <row r="107" spans="1:4" ht="21" customHeight="1">
      <c r="A107" s="32">
        <v>106</v>
      </c>
      <c r="B107" s="33">
        <v>40971135</v>
      </c>
      <c r="C107" s="34" t="s">
        <v>176</v>
      </c>
      <c r="D107" s="27" t="s">
        <v>208</v>
      </c>
    </row>
    <row r="108" spans="1:4" ht="21" customHeight="1">
      <c r="A108" s="32">
        <v>107</v>
      </c>
      <c r="B108" s="33">
        <v>89787477</v>
      </c>
      <c r="C108" s="34" t="s">
        <v>177</v>
      </c>
      <c r="D108" s="27" t="s">
        <v>208</v>
      </c>
    </row>
    <row r="109" spans="1:4" ht="21" customHeight="1">
      <c r="A109" s="32">
        <v>108</v>
      </c>
      <c r="B109" s="33">
        <v>47784300</v>
      </c>
      <c r="C109" s="34" t="s">
        <v>178</v>
      </c>
      <c r="D109" s="27" t="s">
        <v>208</v>
      </c>
    </row>
    <row r="110" spans="1:4" ht="21" customHeight="1">
      <c r="A110" s="32">
        <v>109</v>
      </c>
      <c r="B110" s="33">
        <v>23878962</v>
      </c>
      <c r="C110" s="34" t="s">
        <v>179</v>
      </c>
      <c r="D110" s="27" t="s">
        <v>208</v>
      </c>
    </row>
    <row r="111" spans="1:4" ht="21" customHeight="1">
      <c r="A111" s="32">
        <v>110</v>
      </c>
      <c r="B111" s="33">
        <v>48244519</v>
      </c>
      <c r="C111" s="34" t="s">
        <v>180</v>
      </c>
      <c r="D111" s="27" t="s">
        <v>208</v>
      </c>
    </row>
    <row r="112" spans="1:4" ht="21" customHeight="1">
      <c r="A112" s="32">
        <v>111</v>
      </c>
      <c r="B112" s="33">
        <v>41193961</v>
      </c>
      <c r="C112" s="34" t="s">
        <v>181</v>
      </c>
      <c r="D112" s="27" t="s">
        <v>208</v>
      </c>
    </row>
    <row r="113" spans="1:4" ht="21" customHeight="1">
      <c r="A113" s="32">
        <v>112</v>
      </c>
      <c r="B113" s="33">
        <v>15722081</v>
      </c>
      <c r="C113" s="34" t="s">
        <v>182</v>
      </c>
      <c r="D113" s="32" t="s">
        <v>91</v>
      </c>
    </row>
    <row r="114" spans="1:4" ht="21" customHeight="1">
      <c r="A114" s="32">
        <v>113</v>
      </c>
      <c r="B114" s="33">
        <v>45466762</v>
      </c>
      <c r="C114" s="34" t="s">
        <v>183</v>
      </c>
      <c r="D114" s="32" t="s">
        <v>91</v>
      </c>
    </row>
    <row r="115" spans="1:4" ht="21" customHeight="1">
      <c r="A115" s="32">
        <v>114</v>
      </c>
      <c r="B115" s="33">
        <v>47165866</v>
      </c>
      <c r="C115" s="34" t="s">
        <v>184</v>
      </c>
      <c r="D115" s="32" t="s">
        <v>91</v>
      </c>
    </row>
    <row r="116" spans="1:4" ht="21" customHeight="1">
      <c r="A116" s="32">
        <v>115</v>
      </c>
      <c r="B116" s="33">
        <v>34194177</v>
      </c>
      <c r="C116" s="34" t="s">
        <v>185</v>
      </c>
      <c r="D116" s="27" t="s">
        <v>208</v>
      </c>
    </row>
    <row r="117" spans="1:4" ht="21" customHeight="1">
      <c r="A117" s="32">
        <v>116</v>
      </c>
      <c r="B117" s="33">
        <v>61974438</v>
      </c>
      <c r="C117" s="34" t="s">
        <v>186</v>
      </c>
      <c r="D117" s="27" t="s">
        <v>208</v>
      </c>
    </row>
    <row r="118" spans="1:4" ht="21" customHeight="1">
      <c r="A118" s="32">
        <v>117</v>
      </c>
      <c r="B118" s="33">
        <v>23183255</v>
      </c>
      <c r="C118" s="34" t="s">
        <v>187</v>
      </c>
      <c r="D118" s="27" t="s">
        <v>208</v>
      </c>
    </row>
    <row r="119" spans="1:4" ht="21" customHeight="1">
      <c r="A119" s="32">
        <v>118</v>
      </c>
      <c r="B119" s="33">
        <v>79253543</v>
      </c>
      <c r="C119" s="34" t="s">
        <v>188</v>
      </c>
      <c r="D119" s="32" t="s">
        <v>91</v>
      </c>
    </row>
    <row r="120" spans="1:4" ht="21" customHeight="1">
      <c r="A120" s="32">
        <v>119</v>
      </c>
      <c r="B120" s="33">
        <v>13438465</v>
      </c>
      <c r="C120" s="34" t="s">
        <v>189</v>
      </c>
      <c r="D120" s="32" t="s">
        <v>91</v>
      </c>
    </row>
    <row r="121" spans="1:4" ht="21" customHeight="1">
      <c r="A121" s="32">
        <v>120</v>
      </c>
      <c r="B121" s="33">
        <v>29869914</v>
      </c>
      <c r="C121" s="34" t="s">
        <v>190</v>
      </c>
      <c r="D121" s="32" t="s">
        <v>91</v>
      </c>
    </row>
    <row r="122" spans="1:4" ht="21" customHeight="1">
      <c r="A122" s="32">
        <v>121</v>
      </c>
      <c r="B122" s="33">
        <v>63934709</v>
      </c>
      <c r="C122" s="34" t="s">
        <v>191</v>
      </c>
      <c r="D122" s="32" t="s">
        <v>91</v>
      </c>
    </row>
    <row r="123" spans="1:4" ht="21" customHeight="1">
      <c r="A123" s="32">
        <v>122</v>
      </c>
      <c r="B123" s="33">
        <v>79140935</v>
      </c>
      <c r="C123" s="34" t="s">
        <v>192</v>
      </c>
      <c r="D123" s="32" t="s">
        <v>91</v>
      </c>
    </row>
    <row r="124" spans="1:4" ht="21" customHeight="1">
      <c r="A124" s="32">
        <v>123</v>
      </c>
      <c r="B124" s="33">
        <v>75274276</v>
      </c>
      <c r="C124" s="34" t="s">
        <v>193</v>
      </c>
      <c r="D124" s="27" t="s">
        <v>208</v>
      </c>
    </row>
    <row r="125" spans="1:4" ht="21" customHeight="1">
      <c r="A125" s="35">
        <v>124</v>
      </c>
      <c r="B125" s="33">
        <v>40985080</v>
      </c>
      <c r="C125" s="36" t="s">
        <v>194</v>
      </c>
      <c r="D125" s="32" t="s">
        <v>91</v>
      </c>
    </row>
    <row r="126" spans="1:4" ht="21" customHeight="1">
      <c r="A126" s="35">
        <v>125</v>
      </c>
      <c r="B126" s="33">
        <v>85846716</v>
      </c>
      <c r="C126" s="36" t="s">
        <v>195</v>
      </c>
      <c r="D126" s="32" t="s">
        <v>91</v>
      </c>
    </row>
    <row r="127" spans="1:4" ht="21" customHeight="1">
      <c r="A127" s="27">
        <v>126</v>
      </c>
      <c r="B127" s="41">
        <v>18841114</v>
      </c>
      <c r="C127" s="37" t="s">
        <v>196</v>
      </c>
      <c r="D127" s="32" t="s">
        <v>91</v>
      </c>
    </row>
    <row r="128" spans="1:4" ht="21" customHeight="1">
      <c r="A128" s="27">
        <v>127</v>
      </c>
      <c r="B128" s="41">
        <v>96699807</v>
      </c>
      <c r="C128" s="37" t="s">
        <v>224</v>
      </c>
      <c r="D128" s="32" t="s">
        <v>91</v>
      </c>
    </row>
  </sheetData>
  <sheetProtection formatCells="0" formatColumns="0" formatRows="0" insertColumns="0" insertRows="0" insertHyperlinks="0" deleteColumns="0" deleteRows="0" sort="0" autoFilter="0" pivotTables="0"/>
  <autoFilter ref="A1:D128"/>
  <printOptions/>
  <pageMargins left="0.7" right="0.7" top="0.75" bottom="0.75" header="0.3" footer="0.3"/>
  <pageSetup horizontalDpi="600" verticalDpi="600" orientation="portrait" paperSize="9" r:id="rId2"/>
  <headerFooter alignWithMargins="0">
    <oddHeader>&amp;C&amp;"-,Kalın"01/01/2013 TARİHİNDEN İTİBAREN GEÇERLİ OLACAK İDARİ BİRİM KODLARI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</cols>
  <sheetData>
    <row r="1" ht="12.75">
      <c r="A1" s="25" t="s">
        <v>84</v>
      </c>
    </row>
    <row r="2" ht="14.25">
      <c r="A2" s="22" t="s">
        <v>55</v>
      </c>
    </row>
    <row r="3" ht="14.25">
      <c r="A3" s="22" t="s">
        <v>230</v>
      </c>
    </row>
    <row r="4" ht="14.25">
      <c r="A4" s="22" t="s">
        <v>83</v>
      </c>
    </row>
    <row r="5" ht="14.25">
      <c r="A5" s="22" t="s">
        <v>231</v>
      </c>
    </row>
    <row r="6" ht="14.25">
      <c r="A6" s="22" t="s">
        <v>265</v>
      </c>
    </row>
    <row r="7" ht="14.25">
      <c r="A7" s="22"/>
    </row>
    <row r="8" ht="14.25">
      <c r="A8" s="2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A1:AA114"/>
  <sheetViews>
    <sheetView showGridLines="0" tabSelected="1" zoomScale="90" zoomScaleNormal="90" zoomScalePageLayoutView="0" workbookViewId="0" topLeftCell="A1">
      <selection activeCell="O31" sqref="O31"/>
    </sheetView>
  </sheetViews>
  <sheetFormatPr defaultColWidth="9.140625" defaultRowHeight="12.75"/>
  <cols>
    <col min="1" max="2" width="6.7109375" style="1" customWidth="1"/>
    <col min="3" max="16384" width="9.140625" style="1" customWidth="1"/>
  </cols>
  <sheetData>
    <row r="1" spans="1:2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31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31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  <c r="P9" s="31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/>
      <c r="P11" s="3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/>
      <c r="P12" s="3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3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  <c r="P14" s="3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  <c r="P15" s="3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  <c r="P16" s="3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  <c r="P17" s="3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3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  <c r="P19" s="3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N20" s="3"/>
      <c r="O20" s="6"/>
      <c r="P20" s="3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3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3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  <c r="P23" s="3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  <c r="P24" s="3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 customHeight="1" thickBot="1">
      <c r="A26" s="3"/>
      <c r="B26" s="3"/>
      <c r="C26" s="7" t="s">
        <v>56</v>
      </c>
      <c r="D26" s="3"/>
      <c r="G26" s="3"/>
      <c r="I26" s="3"/>
      <c r="J26" s="3"/>
      <c r="K26" s="3"/>
      <c r="L26" s="165" t="s">
        <v>267</v>
      </c>
      <c r="M26" s="166"/>
      <c r="O26" s="6"/>
      <c r="P26" s="3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</sheetData>
  <sheetProtection password="CC1A" sheet="1" objects="1" scenarios="1" selectLockedCells="1" selectUnlockedCells="1"/>
  <mergeCells count="1">
    <mergeCell ref="L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indexed="12"/>
    <pageSetUpPr fitToPage="1"/>
  </sheetPr>
  <dimension ref="A1:IV38"/>
  <sheetViews>
    <sheetView showGridLines="0" showOutlineSymbols="0" zoomScale="70" zoomScaleNormal="70" zoomScalePageLayoutView="0" workbookViewId="0" topLeftCell="A2">
      <selection activeCell="I5" sqref="I5"/>
    </sheetView>
  </sheetViews>
  <sheetFormatPr defaultColWidth="0" defaultRowHeight="12.75" zeroHeight="1"/>
  <cols>
    <col min="1" max="1" width="70.140625" style="100" customWidth="1"/>
    <col min="2" max="2" width="7.28125" style="45" customWidth="1"/>
    <col min="3" max="3" width="11.7109375" style="45" customWidth="1"/>
    <col min="4" max="4" width="12.00390625" style="45" customWidth="1"/>
    <col min="5" max="5" width="1.57421875" style="45" customWidth="1"/>
    <col min="6" max="6" width="6.57421875" style="45" customWidth="1"/>
    <col min="7" max="7" width="22.28125" style="45" customWidth="1"/>
    <col min="8" max="8" width="35.7109375" style="45" customWidth="1"/>
    <col min="9" max="9" width="40.28125" style="48" customWidth="1"/>
    <col min="10" max="10" width="16.140625" style="45" hidden="1" customWidth="1"/>
    <col min="11" max="11" width="7.57421875" style="45" hidden="1" customWidth="1"/>
    <col min="12" max="12" width="8.140625" style="45" hidden="1" customWidth="1"/>
    <col min="13" max="13" width="4.00390625" style="45" hidden="1" customWidth="1"/>
    <col min="14" max="14" width="13.57421875" style="45" hidden="1" customWidth="1"/>
    <col min="15" max="16384" width="0" style="45" hidden="1" customWidth="1"/>
  </cols>
  <sheetData>
    <row r="1" spans="1:8" ht="18" hidden="1">
      <c r="A1" s="43"/>
      <c r="B1" s="44"/>
      <c r="D1" s="44"/>
      <c r="G1" s="46"/>
      <c r="H1" s="47"/>
    </row>
    <row r="2" spans="1:14" ht="18" customHeight="1">
      <c r="A2" s="49" t="s">
        <v>24</v>
      </c>
      <c r="B2" s="50"/>
      <c r="C2" s="50"/>
      <c r="D2" s="50"/>
      <c r="E2" s="50">
        <v>1</v>
      </c>
      <c r="F2" s="50"/>
      <c r="G2" s="50"/>
      <c r="H2" s="49" t="s">
        <v>239</v>
      </c>
      <c r="I2" s="50"/>
      <c r="J2" s="51"/>
      <c r="K2" s="52"/>
      <c r="L2" s="52"/>
      <c r="M2" s="52"/>
      <c r="N2" s="52"/>
    </row>
    <row r="3" spans="1:14" ht="18">
      <c r="A3" s="53"/>
      <c r="B3" s="54"/>
      <c r="C3" s="54"/>
      <c r="D3" s="54"/>
      <c r="E3" s="50"/>
      <c r="F3" s="50"/>
      <c r="G3" s="50"/>
      <c r="H3" s="55" t="s">
        <v>246</v>
      </c>
      <c r="I3" s="56">
        <v>2017</v>
      </c>
      <c r="J3" s="51" t="s">
        <v>30</v>
      </c>
      <c r="K3" s="52"/>
      <c r="L3" s="52"/>
      <c r="M3" s="57" t="s">
        <v>13</v>
      </c>
      <c r="N3" s="58" t="s">
        <v>1</v>
      </c>
    </row>
    <row r="4" spans="1:14" ht="18.75" thickBot="1">
      <c r="A4" s="55" t="s">
        <v>32</v>
      </c>
      <c r="B4" s="59" t="s">
        <v>54</v>
      </c>
      <c r="C4" s="59"/>
      <c r="D4" s="59"/>
      <c r="E4" s="59"/>
      <c r="F4" s="59"/>
      <c r="G4" s="50"/>
      <c r="H4" s="60"/>
      <c r="I4" s="50"/>
      <c r="J4" s="51" t="s">
        <v>31</v>
      </c>
      <c r="K4" s="52"/>
      <c r="L4" s="52"/>
      <c r="M4" s="57" t="s">
        <v>0</v>
      </c>
      <c r="N4" s="58" t="s">
        <v>2</v>
      </c>
    </row>
    <row r="5" spans="1:14" ht="19.5" thickBot="1">
      <c r="A5" s="55" t="s">
        <v>34</v>
      </c>
      <c r="B5" s="61">
        <v>580</v>
      </c>
      <c r="C5" s="54"/>
      <c r="D5" s="54"/>
      <c r="E5" s="50"/>
      <c r="F5" s="50"/>
      <c r="G5" s="50"/>
      <c r="H5" s="55" t="s">
        <v>245</v>
      </c>
      <c r="I5" s="161" t="s">
        <v>15</v>
      </c>
      <c r="J5" s="51"/>
      <c r="K5" s="52"/>
      <c r="L5" s="52"/>
      <c r="M5" s="57" t="s">
        <v>14</v>
      </c>
      <c r="N5" s="58" t="s">
        <v>3</v>
      </c>
    </row>
    <row r="6" spans="1:14" ht="18">
      <c r="A6" s="55" t="s">
        <v>247</v>
      </c>
      <c r="B6" s="180" t="s">
        <v>268</v>
      </c>
      <c r="C6" s="180"/>
      <c r="D6" s="180"/>
      <c r="E6" s="180"/>
      <c r="F6" s="180"/>
      <c r="G6" s="180"/>
      <c r="H6" s="55" t="s">
        <v>254</v>
      </c>
      <c r="I6" s="162" t="str">
        <f>TEXT(I5*29,"aaaa")</f>
        <v>Nisan</v>
      </c>
      <c r="J6" s="51"/>
      <c r="K6" s="52"/>
      <c r="L6" s="52"/>
      <c r="M6" s="57" t="s">
        <v>15</v>
      </c>
      <c r="N6" s="58" t="s">
        <v>4</v>
      </c>
    </row>
    <row r="7" spans="1:14" ht="17.25" customHeight="1">
      <c r="A7" s="49" t="s">
        <v>52</v>
      </c>
      <c r="B7" s="62"/>
      <c r="C7" s="62"/>
      <c r="D7" s="62"/>
      <c r="E7" s="62"/>
      <c r="F7" s="62"/>
      <c r="G7" s="63"/>
      <c r="H7" s="55" t="s">
        <v>243</v>
      </c>
      <c r="I7" s="163">
        <f>DATE(I3,I5,1)</f>
        <v>42826</v>
      </c>
      <c r="J7" s="51"/>
      <c r="K7" s="52"/>
      <c r="L7" s="52"/>
      <c r="M7" s="57"/>
      <c r="N7" s="58"/>
    </row>
    <row r="8" spans="1:14" ht="19.5" customHeight="1">
      <c r="A8" s="55" t="s">
        <v>33</v>
      </c>
      <c r="B8" s="183" t="s">
        <v>61</v>
      </c>
      <c r="C8" s="183"/>
      <c r="D8" s="183"/>
      <c r="E8" s="183"/>
      <c r="F8" s="183"/>
      <c r="G8" s="63"/>
      <c r="H8" s="55" t="s">
        <v>244</v>
      </c>
      <c r="I8" s="163">
        <f>_XLL.SERİAY(I7,0)</f>
        <v>42855</v>
      </c>
      <c r="J8" s="51"/>
      <c r="K8" s="52"/>
      <c r="L8" s="52"/>
      <c r="M8" s="57"/>
      <c r="N8" s="58"/>
    </row>
    <row r="9" spans="1:256" ht="16.5" customHeight="1">
      <c r="A9" s="55" t="s">
        <v>50</v>
      </c>
      <c r="B9" s="184" t="s">
        <v>62</v>
      </c>
      <c r="C9" s="184"/>
      <c r="D9" s="184"/>
      <c r="E9" s="184"/>
      <c r="F9" s="184"/>
      <c r="G9" s="63"/>
      <c r="H9" s="64"/>
      <c r="I9" s="6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14" ht="18" customHeight="1">
      <c r="A10" s="55"/>
      <c r="B10" s="63"/>
      <c r="C10" s="63"/>
      <c r="D10" s="63"/>
      <c r="E10" s="63"/>
      <c r="F10" s="63"/>
      <c r="G10" s="63"/>
      <c r="H10" s="66"/>
      <c r="I10" s="67"/>
      <c r="J10" s="51"/>
      <c r="K10" s="52"/>
      <c r="L10" s="52"/>
      <c r="M10" s="57"/>
      <c r="N10" s="58"/>
    </row>
    <row r="11" spans="1:14" ht="18">
      <c r="A11" s="55" t="s">
        <v>35</v>
      </c>
      <c r="B11" s="68" t="s">
        <v>87</v>
      </c>
      <c r="C11" s="63"/>
      <c r="D11" s="63"/>
      <c r="E11" s="63"/>
      <c r="F11" s="63"/>
      <c r="G11" s="63"/>
      <c r="H11" s="69" t="s">
        <v>25</v>
      </c>
      <c r="I11" s="67">
        <f ca="1">TODAY()</f>
        <v>42797</v>
      </c>
      <c r="J11" s="51"/>
      <c r="K11" s="52" t="s">
        <v>36</v>
      </c>
      <c r="L11" s="52" t="s">
        <v>37</v>
      </c>
      <c r="M11" s="57" t="s">
        <v>16</v>
      </c>
      <c r="N11" s="58" t="s">
        <v>5</v>
      </c>
    </row>
    <row r="12" spans="1:14" ht="18.75">
      <c r="A12" s="55" t="s">
        <v>38</v>
      </c>
      <c r="B12" s="182" t="s">
        <v>75</v>
      </c>
      <c r="C12" s="182"/>
      <c r="D12" s="182"/>
      <c r="E12" s="182"/>
      <c r="F12" s="182"/>
      <c r="G12" s="63"/>
      <c r="H12" s="60"/>
      <c r="I12" s="50"/>
      <c r="J12" s="51"/>
      <c r="K12" s="52"/>
      <c r="L12" s="52"/>
      <c r="M12" s="57"/>
      <c r="N12" s="58"/>
    </row>
    <row r="13" spans="1:14" ht="18.75">
      <c r="A13" s="55" t="s">
        <v>39</v>
      </c>
      <c r="B13" s="181" t="s">
        <v>76</v>
      </c>
      <c r="C13" s="181"/>
      <c r="D13" s="181"/>
      <c r="E13" s="181"/>
      <c r="F13" s="181"/>
      <c r="G13" s="70"/>
      <c r="H13" s="71" t="s">
        <v>51</v>
      </c>
      <c r="I13" s="72" t="s">
        <v>49</v>
      </c>
      <c r="J13" s="51"/>
      <c r="K13" s="73" t="e">
        <f>BİLGİLER!#REF!*1.25</f>
        <v>#REF!</v>
      </c>
      <c r="L13" s="73" t="e">
        <f>BİLGİLER!#REF!*1.4</f>
        <v>#REF!</v>
      </c>
      <c r="M13" s="57" t="s">
        <v>18</v>
      </c>
      <c r="N13" s="58" t="s">
        <v>7</v>
      </c>
    </row>
    <row r="14" spans="1:14" ht="18" customHeight="1">
      <c r="A14" s="60"/>
      <c r="B14" s="50"/>
      <c r="C14" s="50"/>
      <c r="D14" s="50"/>
      <c r="E14" s="50"/>
      <c r="F14" s="50"/>
      <c r="G14" s="50"/>
      <c r="H14" s="74" t="s">
        <v>55</v>
      </c>
      <c r="I14" s="75">
        <v>1</v>
      </c>
      <c r="J14" s="51"/>
      <c r="K14" s="52"/>
      <c r="L14" s="52"/>
      <c r="M14" s="57" t="s">
        <v>19</v>
      </c>
      <c r="N14" s="58" t="s">
        <v>8</v>
      </c>
    </row>
    <row r="15" spans="1:14" ht="18">
      <c r="A15" s="76" t="s">
        <v>237</v>
      </c>
      <c r="B15" s="185" t="s">
        <v>60</v>
      </c>
      <c r="C15" s="185"/>
      <c r="D15" s="185"/>
      <c r="E15" s="185"/>
      <c r="F15" s="185"/>
      <c r="G15" s="186"/>
      <c r="H15" s="77" t="s">
        <v>230</v>
      </c>
      <c r="I15" s="75">
        <v>1</v>
      </c>
      <c r="J15" s="51"/>
      <c r="K15" s="52"/>
      <c r="L15" s="52"/>
      <c r="M15" s="57"/>
      <c r="N15" s="58"/>
    </row>
    <row r="16" spans="1:14" ht="18">
      <c r="A16" s="49" t="s">
        <v>198</v>
      </c>
      <c r="B16" s="78" t="s">
        <v>201</v>
      </c>
      <c r="C16" s="50"/>
      <c r="D16" s="50"/>
      <c r="E16" s="50"/>
      <c r="F16" s="50"/>
      <c r="G16" s="50"/>
      <c r="H16" s="77" t="s">
        <v>83</v>
      </c>
      <c r="I16" s="79">
        <v>1</v>
      </c>
      <c r="J16" s="51"/>
      <c r="K16" s="52"/>
      <c r="L16" s="52"/>
      <c r="M16" s="57"/>
      <c r="N16" s="58"/>
    </row>
    <row r="17" spans="1:14" ht="18">
      <c r="A17" s="55" t="s">
        <v>40</v>
      </c>
      <c r="B17" s="172" t="s">
        <v>77</v>
      </c>
      <c r="C17" s="173"/>
      <c r="D17" s="173"/>
      <c r="E17" s="173"/>
      <c r="F17" s="173"/>
      <c r="G17" s="173"/>
      <c r="H17" s="77" t="s">
        <v>231</v>
      </c>
      <c r="I17" s="75">
        <v>1</v>
      </c>
      <c r="J17" s="51"/>
      <c r="K17" s="52"/>
      <c r="L17" s="52"/>
      <c r="M17" s="57"/>
      <c r="N17" s="58"/>
    </row>
    <row r="18" spans="1:14" ht="18">
      <c r="A18" s="55" t="s">
        <v>41</v>
      </c>
      <c r="B18" s="172" t="s">
        <v>86</v>
      </c>
      <c r="C18" s="173"/>
      <c r="D18" s="173"/>
      <c r="E18" s="173"/>
      <c r="F18" s="173"/>
      <c r="G18" s="173"/>
      <c r="H18" s="77" t="s">
        <v>265</v>
      </c>
      <c r="I18" s="82">
        <v>1</v>
      </c>
      <c r="J18" s="51"/>
      <c r="K18" s="52"/>
      <c r="L18" s="52"/>
      <c r="M18" s="57"/>
      <c r="N18" s="58"/>
    </row>
    <row r="19" spans="1:14" ht="18">
      <c r="A19" s="55" t="s">
        <v>248</v>
      </c>
      <c r="B19" s="172" t="s">
        <v>85</v>
      </c>
      <c r="C19" s="173"/>
      <c r="D19" s="173"/>
      <c r="E19" s="173"/>
      <c r="F19" s="173"/>
      <c r="G19" s="173"/>
      <c r="H19" s="77"/>
      <c r="I19" s="82"/>
      <c r="J19" s="51"/>
      <c r="K19" s="52"/>
      <c r="L19" s="52"/>
      <c r="M19" s="57"/>
      <c r="N19" s="58"/>
    </row>
    <row r="20" spans="1:14" ht="18">
      <c r="A20" s="55"/>
      <c r="B20" s="80"/>
      <c r="C20" s="81"/>
      <c r="D20" s="81"/>
      <c r="E20" s="81"/>
      <c r="F20" s="81"/>
      <c r="G20" s="81"/>
      <c r="H20" s="77"/>
      <c r="I20" s="82"/>
      <c r="J20" s="51"/>
      <c r="K20" s="52"/>
      <c r="L20" s="52"/>
      <c r="M20" s="57"/>
      <c r="N20" s="58"/>
    </row>
    <row r="21" spans="1:14" ht="18">
      <c r="A21" s="55"/>
      <c r="B21" s="80"/>
      <c r="C21" s="81"/>
      <c r="D21" s="81"/>
      <c r="E21" s="81"/>
      <c r="F21" s="81"/>
      <c r="G21" s="81"/>
      <c r="H21" s="77"/>
      <c r="I21" s="82"/>
      <c r="J21" s="51"/>
      <c r="K21" s="52"/>
      <c r="L21" s="52"/>
      <c r="M21" s="57"/>
      <c r="N21" s="58"/>
    </row>
    <row r="22" spans="1:14" ht="18">
      <c r="A22" s="55"/>
      <c r="B22" s="80"/>
      <c r="C22" s="81"/>
      <c r="D22" s="81"/>
      <c r="E22" s="81"/>
      <c r="F22" s="81"/>
      <c r="G22" s="81"/>
      <c r="H22" s="77"/>
      <c r="I22" s="82"/>
      <c r="J22" s="51"/>
      <c r="K22" s="52"/>
      <c r="L22" s="52"/>
      <c r="M22" s="57"/>
      <c r="N22" s="58"/>
    </row>
    <row r="23" spans="1:14" ht="18">
      <c r="A23" s="55"/>
      <c r="B23" s="80"/>
      <c r="C23" s="81"/>
      <c r="D23" s="81"/>
      <c r="E23" s="81"/>
      <c r="F23" s="81"/>
      <c r="G23" s="81"/>
      <c r="H23" s="83"/>
      <c r="I23" s="82"/>
      <c r="J23" s="51"/>
      <c r="K23" s="52"/>
      <c r="L23" s="52"/>
      <c r="M23" s="57"/>
      <c r="N23" s="58"/>
    </row>
    <row r="24" spans="1:14" ht="18" customHeight="1" thickBot="1">
      <c r="A24" s="55"/>
      <c r="B24" s="80"/>
      <c r="C24" s="81"/>
      <c r="D24" s="81"/>
      <c r="E24" s="81"/>
      <c r="F24" s="81"/>
      <c r="G24" s="81"/>
      <c r="H24" s="84" t="s">
        <v>59</v>
      </c>
      <c r="I24" s="85">
        <f>COUNTA(I14:I23)</f>
        <v>5</v>
      </c>
      <c r="J24" s="51"/>
      <c r="K24" s="52"/>
      <c r="L24" s="52"/>
      <c r="M24" s="57" t="s">
        <v>21</v>
      </c>
      <c r="N24" s="58" t="s">
        <v>10</v>
      </c>
    </row>
    <row r="25" spans="1:14" ht="18.75" customHeight="1">
      <c r="A25" s="76" t="s">
        <v>199</v>
      </c>
      <c r="B25" s="86" t="s">
        <v>42</v>
      </c>
      <c r="C25" s="164"/>
      <c r="D25" s="87"/>
      <c r="E25" s="54"/>
      <c r="F25" s="176" t="s">
        <v>43</v>
      </c>
      <c r="G25" s="176"/>
      <c r="H25" s="88" t="s">
        <v>88</v>
      </c>
      <c r="I25" s="89"/>
      <c r="J25" s="51"/>
      <c r="K25" s="52"/>
      <c r="L25" s="52"/>
      <c r="M25" s="52"/>
      <c r="N25" s="52"/>
    </row>
    <row r="26" spans="1:14" ht="19.5" customHeight="1">
      <c r="A26" s="55" t="s">
        <v>78</v>
      </c>
      <c r="B26" s="177" t="s">
        <v>250</v>
      </c>
      <c r="C26" s="178"/>
      <c r="D26" s="179"/>
      <c r="E26" s="54"/>
      <c r="F26" s="174" t="s">
        <v>58</v>
      </c>
      <c r="G26" s="175"/>
      <c r="H26" s="167"/>
      <c r="I26" s="168"/>
      <c r="J26" s="94"/>
      <c r="K26" s="52"/>
      <c r="L26" s="52"/>
      <c r="M26" s="52"/>
      <c r="N26" s="52"/>
    </row>
    <row r="27" spans="1:14" ht="18">
      <c r="A27" s="55" t="s">
        <v>232</v>
      </c>
      <c r="B27" s="95" t="s">
        <v>47</v>
      </c>
      <c r="C27" s="90"/>
      <c r="D27" s="91"/>
      <c r="E27" s="54"/>
      <c r="F27" s="92"/>
      <c r="G27" s="93"/>
      <c r="H27" s="167"/>
      <c r="I27" s="168"/>
      <c r="J27" s="94"/>
      <c r="K27" s="52"/>
      <c r="L27" s="52"/>
      <c r="M27" s="52"/>
      <c r="N27" s="52"/>
    </row>
    <row r="28" spans="1:14" ht="19.5" customHeight="1" thickBot="1">
      <c r="A28" s="55" t="str">
        <f>IF(B27="EVET","İlgili Müdür Yardımcısı/Başyardımcısı :","")</f>
        <v>İlgili Müdür Yardımcısı/Başyardımcısı :</v>
      </c>
      <c r="B28" s="177" t="s">
        <v>249</v>
      </c>
      <c r="C28" s="178"/>
      <c r="D28" s="179"/>
      <c r="E28" s="54"/>
      <c r="F28" s="174" t="s">
        <v>200</v>
      </c>
      <c r="G28" s="175"/>
      <c r="H28" s="169"/>
      <c r="I28" s="170"/>
      <c r="J28" s="94"/>
      <c r="K28" s="52"/>
      <c r="L28" s="52"/>
      <c r="M28" s="52"/>
      <c r="N28" s="52"/>
    </row>
    <row r="29" spans="1:14" ht="16.5" customHeight="1">
      <c r="A29" s="55" t="s">
        <v>44</v>
      </c>
      <c r="B29" s="177" t="s">
        <v>251</v>
      </c>
      <c r="C29" s="178"/>
      <c r="D29" s="179"/>
      <c r="E29" s="54"/>
      <c r="F29" s="174" t="s">
        <v>45</v>
      </c>
      <c r="G29" s="175"/>
      <c r="H29" s="50"/>
      <c r="I29" s="96"/>
      <c r="J29" s="94"/>
      <c r="K29" s="52"/>
      <c r="L29" s="52"/>
      <c r="M29" s="52"/>
      <c r="N29" s="52"/>
    </row>
    <row r="30" spans="1:14" ht="17.25" customHeight="1">
      <c r="A30" s="55" t="s">
        <v>46</v>
      </c>
      <c r="B30" s="95" t="s">
        <v>47</v>
      </c>
      <c r="C30" s="187" t="s">
        <v>252</v>
      </c>
      <c r="D30" s="188"/>
      <c r="E30" s="54"/>
      <c r="F30" s="189" t="s">
        <v>45</v>
      </c>
      <c r="G30" s="190"/>
      <c r="H30" s="50"/>
      <c r="I30" s="96"/>
      <c r="J30" s="171" t="e">
        <f>LOOKUP(BİLGİLER!I8,AYLAR!C1:C12,listeaylar)</f>
        <v>#NAME?</v>
      </c>
      <c r="K30" s="171"/>
      <c r="L30" s="171"/>
      <c r="M30" s="52"/>
      <c r="N30" s="52"/>
    </row>
    <row r="31" spans="1:14" ht="19.5" customHeight="1">
      <c r="A31" s="55" t="s">
        <v>48</v>
      </c>
      <c r="B31" s="95" t="s">
        <v>47</v>
      </c>
      <c r="C31" s="187" t="s">
        <v>253</v>
      </c>
      <c r="D31" s="188"/>
      <c r="E31" s="54"/>
      <c r="F31" s="174" t="s">
        <v>53</v>
      </c>
      <c r="G31" s="175"/>
      <c r="H31" s="50"/>
      <c r="I31" s="96"/>
      <c r="J31" s="94"/>
      <c r="K31" s="52"/>
      <c r="L31" s="52"/>
      <c r="M31" s="52"/>
      <c r="N31" s="52"/>
    </row>
    <row r="32" spans="1:14" ht="18">
      <c r="A32" s="60"/>
      <c r="B32" s="50"/>
      <c r="C32" s="50"/>
      <c r="D32" s="50"/>
      <c r="E32" s="50"/>
      <c r="F32" s="50"/>
      <c r="G32" s="50"/>
      <c r="H32" s="50"/>
      <c r="I32" s="96"/>
      <c r="J32" s="51"/>
      <c r="K32" s="52"/>
      <c r="L32" s="52"/>
      <c r="M32" s="52"/>
      <c r="N32" s="52"/>
    </row>
    <row r="33" spans="1:14" ht="18">
      <c r="A33" s="97"/>
      <c r="B33" s="51"/>
      <c r="C33" s="51"/>
      <c r="D33" s="51"/>
      <c r="E33" s="51"/>
      <c r="F33" s="51"/>
      <c r="G33" s="51"/>
      <c r="H33" s="51"/>
      <c r="I33" s="98"/>
      <c r="J33" s="51"/>
      <c r="K33" s="52"/>
      <c r="L33" s="52"/>
      <c r="M33" s="52"/>
      <c r="N33" s="52"/>
    </row>
    <row r="34" spans="1:14" ht="18" hidden="1">
      <c r="A34" s="43"/>
      <c r="C34" s="52"/>
      <c r="D34" s="52"/>
      <c r="E34" s="52"/>
      <c r="G34" s="52"/>
      <c r="I34" s="99"/>
      <c r="J34" s="52"/>
      <c r="K34" s="52"/>
      <c r="L34" s="52"/>
      <c r="M34" s="52"/>
      <c r="N34" s="52"/>
    </row>
    <row r="35" spans="1:14" ht="18" hidden="1">
      <c r="A35" s="43"/>
      <c r="C35" s="52"/>
      <c r="D35" s="52"/>
      <c r="E35" s="52"/>
      <c r="G35" s="52"/>
      <c r="I35" s="99"/>
      <c r="J35" s="52"/>
      <c r="K35" s="52"/>
      <c r="L35" s="52"/>
      <c r="M35" s="52"/>
      <c r="N35" s="52"/>
    </row>
    <row r="36" spans="1:14" ht="18" hidden="1">
      <c r="A36" s="43"/>
      <c r="C36" s="52"/>
      <c r="D36" s="52"/>
      <c r="E36" s="52"/>
      <c r="G36" s="52"/>
      <c r="I36" s="99"/>
      <c r="J36" s="52"/>
      <c r="K36" s="52"/>
      <c r="L36" s="52"/>
      <c r="M36" s="52"/>
      <c r="N36" s="52"/>
    </row>
    <row r="37" spans="1:14" ht="18" hidden="1">
      <c r="A37" s="43"/>
      <c r="C37" s="52"/>
      <c r="D37" s="52"/>
      <c r="E37" s="52"/>
      <c r="G37" s="52"/>
      <c r="I37" s="99"/>
      <c r="J37" s="52"/>
      <c r="K37" s="52"/>
      <c r="L37" s="52"/>
      <c r="M37" s="52"/>
      <c r="N37" s="52"/>
    </row>
    <row r="38" spans="1:14" ht="18" hidden="1">
      <c r="A38" s="43"/>
      <c r="C38" s="52"/>
      <c r="D38" s="52"/>
      <c r="E38" s="52"/>
      <c r="G38" s="52"/>
      <c r="I38" s="99"/>
      <c r="J38" s="52"/>
      <c r="K38" s="52"/>
      <c r="L38" s="52"/>
      <c r="M38" s="52"/>
      <c r="N38" s="52"/>
    </row>
    <row r="39" ht="18" hidden="1"/>
    <row r="40" ht="18" hidden="1"/>
    <row r="41" ht="18" hidden="1"/>
    <row r="42" ht="18" hidden="1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</sheetData>
  <sheetProtection selectLockedCells="1" selectUnlockedCells="1"/>
  <mergeCells count="22">
    <mergeCell ref="C31:D31"/>
    <mergeCell ref="F31:G31"/>
    <mergeCell ref="B29:D29"/>
    <mergeCell ref="C30:D30"/>
    <mergeCell ref="F30:G30"/>
    <mergeCell ref="F29:G29"/>
    <mergeCell ref="B6:G6"/>
    <mergeCell ref="B13:F13"/>
    <mergeCell ref="B12:F12"/>
    <mergeCell ref="B8:F8"/>
    <mergeCell ref="B9:F9"/>
    <mergeCell ref="B15:G15"/>
    <mergeCell ref="H26:I28"/>
    <mergeCell ref="J30:L30"/>
    <mergeCell ref="B17:G17"/>
    <mergeCell ref="B18:G18"/>
    <mergeCell ref="B19:G19"/>
    <mergeCell ref="F26:G26"/>
    <mergeCell ref="F25:G25"/>
    <mergeCell ref="B26:D26"/>
    <mergeCell ref="B28:D28"/>
    <mergeCell ref="F28:G28"/>
  </mergeCells>
  <dataValidations count="6">
    <dataValidation type="list" allowBlank="1" showInputMessage="1" showErrorMessage="1" promptTitle="Lütfen," prompt="SEÇİNİZ.." sqref="B8">
      <formula1>"İl Millî Eğitim Müdürlüğü,İlçe Millî Eğitim Müdürlüğü"</formula1>
    </dataValidation>
    <dataValidation type="list" allowBlank="1" showInputMessage="1" showErrorMessage="1" prompt="seçiniz" sqref="B30:B31 B27">
      <formula1>"EVET,HAYIR"</formula1>
    </dataValidation>
    <dataValidation type="list" allowBlank="1" showInputMessage="1" showErrorMessage="1" promptTitle="uyarı !" prompt="seçiniz.." sqref="B11">
      <formula1>"İl,İlçe"</formula1>
    </dataValidation>
    <dataValidation allowBlank="1" showInputMessage="1" showErrorMessage="1" promptTitle="Uyarı !!" prompt="Ek yok ise adedi kısmını boş bırakınız.." sqref="I14:I23"/>
    <dataValidation errorStyle="warning" type="list" allowBlank="1" showInputMessage="1" showErrorMessage="1" promptTitle="Uyarı !!" prompt="Lütfen seçiniz. Yoksa EK TÜRÜ EKLE-SİL sayfasına gidip ekleyiniz." sqref="H14:H23">
      <formula1>listeekler</formula1>
    </dataValidation>
    <dataValidation type="list" allowBlank="1" showInputMessage="1" showErrorMessage="1" promptTitle="Lütfen !" prompt="Seçiniz." errorTitle="Hata !" error="Seçiniz demedik mi?" sqref="I5">
      <formula1>ay_sirasi</formula1>
    </dataValidation>
  </dataValidations>
  <hyperlinks>
    <hyperlink ref="B16" location="'MERKEZ İLÇE'!A1" display="'MERKEZ İLÇE'!A1"/>
  </hyperlinks>
  <printOptions horizontalCentered="1"/>
  <pageMargins left="0.18" right="0.18" top="0.62" bottom="0.984251968503937" header="0.36" footer="0.5118110236220472"/>
  <pageSetup fitToHeight="1" fitToWidth="1" horizontalDpi="300" verticalDpi="300" orientation="landscape" paperSize="9" r:id="rId2"/>
  <ignoredErrors>
    <ignoredError sqref="I7:I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BM47"/>
  <sheetViews>
    <sheetView showGridLines="0" zoomScale="80" zoomScaleNormal="80" zoomScalePageLayoutView="0" workbookViewId="0" topLeftCell="A3">
      <selection activeCell="N38" sqref="N38"/>
    </sheetView>
  </sheetViews>
  <sheetFormatPr defaultColWidth="8.8515625" defaultRowHeight="12.75"/>
  <cols>
    <col min="1" max="1" width="4.8515625" style="116" customWidth="1"/>
    <col min="2" max="2" width="20.28125" style="116" customWidth="1"/>
    <col min="3" max="3" width="12.7109375" style="116" customWidth="1"/>
    <col min="4" max="4" width="19.8515625" style="116" customWidth="1"/>
    <col min="5" max="5" width="10.140625" style="118" customWidth="1"/>
    <col min="6" max="21" width="3.57421875" style="118" bestFit="1" customWidth="1"/>
    <col min="22" max="22" width="3.57421875" style="118" customWidth="1"/>
    <col min="23" max="35" width="3.57421875" style="118" bestFit="1" customWidth="1"/>
    <col min="36" max="36" width="4.8515625" style="118" customWidth="1"/>
    <col min="37" max="37" width="7.00390625" style="118" customWidth="1"/>
    <col min="38" max="38" width="5.28125" style="116" customWidth="1"/>
    <col min="39" max="39" width="4.421875" style="116" customWidth="1"/>
    <col min="40" max="40" width="9.28125" style="116" bestFit="1" customWidth="1"/>
    <col min="41" max="41" width="5.421875" style="116" bestFit="1" customWidth="1"/>
    <col min="42" max="42" width="8.28125" style="116" bestFit="1" customWidth="1"/>
    <col min="43" max="43" width="3.7109375" style="116" bestFit="1" customWidth="1"/>
    <col min="44" max="44" width="9.140625" style="116" bestFit="1" customWidth="1"/>
    <col min="45" max="45" width="9.00390625" style="116" bestFit="1" customWidth="1"/>
    <col min="46" max="46" width="5.7109375" style="116" bestFit="1" customWidth="1"/>
    <col min="47" max="47" width="9.28125" style="116" bestFit="1" customWidth="1"/>
    <col min="48" max="48" width="5.421875" style="116" bestFit="1" customWidth="1"/>
    <col min="49" max="49" width="8.28125" style="116" bestFit="1" customWidth="1"/>
    <col min="50" max="50" width="3.7109375" style="116" bestFit="1" customWidth="1"/>
    <col min="51" max="51" width="9.140625" style="116" bestFit="1" customWidth="1"/>
    <col min="52" max="52" width="9.00390625" style="116" bestFit="1" customWidth="1"/>
    <col min="53" max="53" width="5.7109375" style="116" bestFit="1" customWidth="1"/>
    <col min="54" max="54" width="9.28125" style="116" bestFit="1" customWidth="1"/>
    <col min="55" max="55" width="5.421875" style="116" bestFit="1" customWidth="1"/>
    <col min="56" max="56" width="8.28125" style="116" bestFit="1" customWidth="1"/>
    <col min="57" max="57" width="3.7109375" style="116" bestFit="1" customWidth="1"/>
    <col min="58" max="58" width="9.140625" style="116" bestFit="1" customWidth="1"/>
    <col min="59" max="59" width="9.00390625" style="116" bestFit="1" customWidth="1"/>
    <col min="60" max="60" width="5.7109375" style="116" bestFit="1" customWidth="1"/>
    <col min="61" max="61" width="9.28125" style="116" bestFit="1" customWidth="1"/>
    <col min="62" max="62" width="5.421875" style="116" bestFit="1" customWidth="1"/>
    <col min="63" max="63" width="8.28125" style="116" bestFit="1" customWidth="1"/>
    <col min="64" max="64" width="3.7109375" style="116" bestFit="1" customWidth="1"/>
    <col min="65" max="65" width="9.140625" style="116" bestFit="1" customWidth="1"/>
    <col min="66" max="16384" width="8.8515625" style="116" customWidth="1"/>
  </cols>
  <sheetData>
    <row r="1" spans="2:39" ht="23.25" customHeight="1" hidden="1">
      <c r="B1" s="117">
        <v>42826</v>
      </c>
      <c r="C1" s="118"/>
      <c r="D1" s="118"/>
      <c r="AL1" s="119"/>
      <c r="AM1" s="119"/>
    </row>
    <row r="2" spans="2:39" ht="15.75" hidden="1">
      <c r="B2" s="117">
        <v>42855</v>
      </c>
      <c r="C2" s="118"/>
      <c r="D2" s="118"/>
      <c r="AL2" s="119"/>
      <c r="AM2" s="119"/>
    </row>
    <row r="3" spans="2:39" ht="26.25" customHeight="1">
      <c r="B3" s="120" t="s">
        <v>206</v>
      </c>
      <c r="C3" s="121" t="s">
        <v>205</v>
      </c>
      <c r="D3" s="121"/>
      <c r="AF3" s="122" t="s">
        <v>81</v>
      </c>
      <c r="AG3" s="123"/>
      <c r="AH3" s="123"/>
      <c r="AI3" s="123"/>
      <c r="AJ3" s="123"/>
      <c r="AK3" s="124"/>
      <c r="AL3" s="125">
        <v>0</v>
      </c>
      <c r="AM3" s="125">
        <v>4</v>
      </c>
    </row>
    <row r="4" spans="1:65" s="132" customFormat="1" ht="23.25" customHeight="1">
      <c r="A4" s="116"/>
      <c r="B4" s="115" t="s">
        <v>82</v>
      </c>
      <c r="C4" s="115" t="s">
        <v>269</v>
      </c>
      <c r="D4" s="11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94" t="s">
        <v>73</v>
      </c>
      <c r="AG4" s="195"/>
      <c r="AH4" s="195"/>
      <c r="AI4" s="196"/>
      <c r="AJ4" s="127">
        <v>2</v>
      </c>
      <c r="AK4" s="128">
        <v>0</v>
      </c>
      <c r="AL4" s="129">
        <v>1</v>
      </c>
      <c r="AM4" s="130">
        <v>7</v>
      </c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</row>
    <row r="5" spans="1:65" s="134" customFormat="1" ht="16.5" customHeight="1">
      <c r="A5" s="203" t="s">
        <v>26</v>
      </c>
      <c r="B5" s="204"/>
      <c r="C5" s="204"/>
      <c r="D5" s="204"/>
      <c r="E5" s="205"/>
      <c r="F5" s="201" t="s">
        <v>72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2"/>
      <c r="AL5" s="197"/>
      <c r="AM5" s="198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</row>
    <row r="6" spans="1:52" s="134" customFormat="1" ht="59.25" customHeight="1">
      <c r="A6" s="108" t="s">
        <v>264</v>
      </c>
      <c r="B6" s="108" t="s">
        <v>70</v>
      </c>
      <c r="C6" s="108" t="s">
        <v>242</v>
      </c>
      <c r="D6" s="104" t="s">
        <v>266</v>
      </c>
      <c r="E6" s="210" t="s">
        <v>261</v>
      </c>
      <c r="F6" s="136" t="s">
        <v>68</v>
      </c>
      <c r="G6" s="136" t="s">
        <v>69</v>
      </c>
      <c r="H6" s="135" t="s">
        <v>63</v>
      </c>
      <c r="I6" s="135" t="s">
        <v>64</v>
      </c>
      <c r="J6" s="135" t="s">
        <v>65</v>
      </c>
      <c r="K6" s="135" t="s">
        <v>66</v>
      </c>
      <c r="L6" s="135" t="s">
        <v>67</v>
      </c>
      <c r="M6" s="136" t="s">
        <v>68</v>
      </c>
      <c r="N6" s="136" t="s">
        <v>69</v>
      </c>
      <c r="O6" s="135" t="s">
        <v>63</v>
      </c>
      <c r="P6" s="135" t="s">
        <v>64</v>
      </c>
      <c r="Q6" s="135" t="s">
        <v>65</v>
      </c>
      <c r="R6" s="135" t="s">
        <v>66</v>
      </c>
      <c r="S6" s="135" t="s">
        <v>67</v>
      </c>
      <c r="T6" s="136" t="s">
        <v>68</v>
      </c>
      <c r="U6" s="136" t="s">
        <v>69</v>
      </c>
      <c r="V6" s="135" t="s">
        <v>63</v>
      </c>
      <c r="W6" s="135" t="s">
        <v>64</v>
      </c>
      <c r="X6" s="135" t="s">
        <v>65</v>
      </c>
      <c r="Y6" s="135" t="s">
        <v>66</v>
      </c>
      <c r="Z6" s="135" t="s">
        <v>67</v>
      </c>
      <c r="AA6" s="136" t="s">
        <v>68</v>
      </c>
      <c r="AB6" s="221" t="s">
        <v>69</v>
      </c>
      <c r="AC6" s="135" t="s">
        <v>63</v>
      </c>
      <c r="AD6" s="135" t="s">
        <v>64</v>
      </c>
      <c r="AE6" s="135" t="s">
        <v>65</v>
      </c>
      <c r="AF6" s="135" t="s">
        <v>66</v>
      </c>
      <c r="AG6" s="135" t="s">
        <v>67</v>
      </c>
      <c r="AH6" s="136" t="s">
        <v>68</v>
      </c>
      <c r="AI6" s="136" t="s">
        <v>69</v>
      </c>
      <c r="AJ6" s="135"/>
      <c r="AK6" s="199" t="s">
        <v>262</v>
      </c>
      <c r="AL6" s="206" t="s">
        <v>71</v>
      </c>
      <c r="AM6" s="207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</row>
    <row r="7" spans="1:52" s="134" customFormat="1" ht="15.75">
      <c r="A7" s="137"/>
      <c r="B7" s="137"/>
      <c r="C7" s="137"/>
      <c r="D7" s="105"/>
      <c r="E7" s="211"/>
      <c r="F7" s="139">
        <v>1</v>
      </c>
      <c r="G7" s="139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39">
        <v>8</v>
      </c>
      <c r="N7" s="139">
        <v>9</v>
      </c>
      <c r="O7" s="138">
        <v>10</v>
      </c>
      <c r="P7" s="138">
        <v>11</v>
      </c>
      <c r="Q7" s="138">
        <v>12</v>
      </c>
      <c r="R7" s="138">
        <v>13</v>
      </c>
      <c r="S7" s="138">
        <v>14</v>
      </c>
      <c r="T7" s="139">
        <v>15</v>
      </c>
      <c r="U7" s="139">
        <v>16</v>
      </c>
      <c r="V7" s="138">
        <v>17</v>
      </c>
      <c r="W7" s="138">
        <v>18</v>
      </c>
      <c r="X7" s="138">
        <v>19</v>
      </c>
      <c r="Y7" s="138">
        <v>20</v>
      </c>
      <c r="Z7" s="138">
        <v>21</v>
      </c>
      <c r="AA7" s="139">
        <v>22</v>
      </c>
      <c r="AB7" s="222">
        <v>23</v>
      </c>
      <c r="AC7" s="138">
        <v>24</v>
      </c>
      <c r="AD7" s="138">
        <v>25</v>
      </c>
      <c r="AE7" s="138">
        <v>26</v>
      </c>
      <c r="AF7" s="138">
        <v>27</v>
      </c>
      <c r="AG7" s="138">
        <v>28</v>
      </c>
      <c r="AH7" s="139">
        <v>29</v>
      </c>
      <c r="AI7" s="139">
        <v>30</v>
      </c>
      <c r="AJ7" s="138"/>
      <c r="AK7" s="200"/>
      <c r="AL7" s="208"/>
      <c r="AM7" s="209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</row>
    <row r="8" spans="1:39" s="134" customFormat="1" ht="15.75">
      <c r="A8" s="158">
        <v>1</v>
      </c>
      <c r="B8" s="159" t="s">
        <v>271</v>
      </c>
      <c r="C8" s="159" t="s">
        <v>272</v>
      </c>
      <c r="D8" s="159" t="s">
        <v>257</v>
      </c>
      <c r="E8" s="140">
        <v>101</v>
      </c>
      <c r="F8" s="107" t="s">
        <v>263</v>
      </c>
      <c r="G8" s="107" t="s">
        <v>263</v>
      </c>
      <c r="H8" s="103">
        <v>6</v>
      </c>
      <c r="I8" s="103">
        <v>6</v>
      </c>
      <c r="J8" s="103">
        <v>6</v>
      </c>
      <c r="K8" s="103">
        <v>6</v>
      </c>
      <c r="L8" s="103">
        <v>6</v>
      </c>
      <c r="M8" s="107" t="s">
        <v>263</v>
      </c>
      <c r="N8" s="107" t="s">
        <v>263</v>
      </c>
      <c r="O8" s="103">
        <v>6</v>
      </c>
      <c r="P8" s="103">
        <v>6</v>
      </c>
      <c r="Q8" s="103">
        <v>6</v>
      </c>
      <c r="R8" s="103">
        <v>6</v>
      </c>
      <c r="S8" s="103">
        <v>6</v>
      </c>
      <c r="T8" s="107" t="s">
        <v>263</v>
      </c>
      <c r="U8" s="107" t="s">
        <v>263</v>
      </c>
      <c r="V8" s="103">
        <v>6</v>
      </c>
      <c r="W8" s="103">
        <v>6</v>
      </c>
      <c r="X8" s="103">
        <v>6</v>
      </c>
      <c r="Y8" s="103">
        <v>6</v>
      </c>
      <c r="Z8" s="103">
        <v>6</v>
      </c>
      <c r="AA8" s="107" t="s">
        <v>263</v>
      </c>
      <c r="AB8" s="223" t="s">
        <v>273</v>
      </c>
      <c r="AC8" s="103">
        <v>6</v>
      </c>
      <c r="AD8" s="103">
        <v>6</v>
      </c>
      <c r="AE8" s="103">
        <v>6</v>
      </c>
      <c r="AF8" s="103">
        <v>6</v>
      </c>
      <c r="AG8" s="103">
        <v>6</v>
      </c>
      <c r="AH8" s="107" t="s">
        <v>263</v>
      </c>
      <c r="AI8" s="107" t="s">
        <v>263</v>
      </c>
      <c r="AJ8" s="103"/>
      <c r="AK8" s="141">
        <v>120</v>
      </c>
      <c r="AL8" s="191"/>
      <c r="AM8" s="191"/>
    </row>
    <row r="9" spans="1:39" s="134" customFormat="1" ht="15.75">
      <c r="A9" s="158"/>
      <c r="B9" s="159"/>
      <c r="C9" s="159"/>
      <c r="D9" s="159"/>
      <c r="E9" s="140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41"/>
      <c r="AL9" s="191"/>
      <c r="AM9" s="191"/>
    </row>
    <row r="10" spans="1:39" s="134" customFormat="1" ht="15.75">
      <c r="A10" s="158"/>
      <c r="B10" s="159"/>
      <c r="C10" s="159"/>
      <c r="D10" s="159"/>
      <c r="E10" s="140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41"/>
      <c r="AL10" s="191"/>
      <c r="AM10" s="191"/>
    </row>
    <row r="11" spans="1:39" s="134" customFormat="1" ht="15.75">
      <c r="A11" s="158"/>
      <c r="B11" s="159"/>
      <c r="C11" s="159"/>
      <c r="D11" s="159"/>
      <c r="E11" s="140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41"/>
      <c r="AL11" s="192"/>
      <c r="AM11" s="193"/>
    </row>
    <row r="12" spans="1:39" s="134" customFormat="1" ht="15.75">
      <c r="A12" s="158"/>
      <c r="B12" s="159"/>
      <c r="C12" s="159"/>
      <c r="D12" s="159"/>
      <c r="E12" s="140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41"/>
      <c r="AL12" s="191"/>
      <c r="AM12" s="191"/>
    </row>
    <row r="13" spans="1:39" s="134" customFormat="1" ht="15.75">
      <c r="A13" s="158"/>
      <c r="B13" s="159"/>
      <c r="C13" s="159"/>
      <c r="D13" s="159"/>
      <c r="E13" s="14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41"/>
      <c r="AL13" s="191"/>
      <c r="AM13" s="191"/>
    </row>
    <row r="14" spans="1:39" s="134" customFormat="1" ht="15.75">
      <c r="A14" s="158"/>
      <c r="B14" s="159"/>
      <c r="C14" s="159"/>
      <c r="D14" s="159"/>
      <c r="E14" s="140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41"/>
      <c r="AL14" s="191"/>
      <c r="AM14" s="191"/>
    </row>
    <row r="15" spans="1:39" s="134" customFormat="1" ht="15.75">
      <c r="A15" s="158"/>
      <c r="B15" s="159"/>
      <c r="C15" s="159"/>
      <c r="D15" s="159"/>
      <c r="E15" s="140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41"/>
      <c r="AL15" s="191"/>
      <c r="AM15" s="191"/>
    </row>
    <row r="16" spans="1:39" s="134" customFormat="1" ht="15.75">
      <c r="A16" s="158"/>
      <c r="B16" s="159"/>
      <c r="C16" s="159"/>
      <c r="D16" s="159"/>
      <c r="E16" s="140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41"/>
      <c r="AL16" s="192"/>
      <c r="AM16" s="193"/>
    </row>
    <row r="17" spans="1:39" s="134" customFormat="1" ht="15.75">
      <c r="A17" s="158"/>
      <c r="B17" s="159"/>
      <c r="C17" s="159"/>
      <c r="D17" s="159"/>
      <c r="E17" s="140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41"/>
      <c r="AL17" s="191"/>
      <c r="AM17" s="191"/>
    </row>
    <row r="18" spans="1:39" s="134" customFormat="1" ht="15.75">
      <c r="A18" s="158"/>
      <c r="B18" s="159"/>
      <c r="C18" s="159"/>
      <c r="D18" s="159"/>
      <c r="E18" s="140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41"/>
      <c r="AL18" s="191"/>
      <c r="AM18" s="191"/>
    </row>
    <row r="19" spans="1:39" s="134" customFormat="1" ht="15.75">
      <c r="A19" s="158"/>
      <c r="B19" s="159"/>
      <c r="C19" s="159"/>
      <c r="D19" s="159"/>
      <c r="E19" s="140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41"/>
      <c r="AL19" s="191"/>
      <c r="AM19" s="191"/>
    </row>
    <row r="20" spans="1:39" s="134" customFormat="1" ht="15.75">
      <c r="A20" s="158"/>
      <c r="B20" s="159"/>
      <c r="C20" s="159"/>
      <c r="D20" s="159"/>
      <c r="E20" s="14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41"/>
      <c r="AL20" s="191"/>
      <c r="AM20" s="191"/>
    </row>
    <row r="21" spans="1:39" s="134" customFormat="1" ht="15.75">
      <c r="A21" s="158"/>
      <c r="B21" s="159"/>
      <c r="C21" s="159"/>
      <c r="D21" s="159"/>
      <c r="E21" s="14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41"/>
      <c r="AL21" s="191"/>
      <c r="AM21" s="191"/>
    </row>
    <row r="22" spans="1:39" s="134" customFormat="1" ht="15.75">
      <c r="A22" s="158"/>
      <c r="B22" s="159"/>
      <c r="C22" s="159"/>
      <c r="D22" s="159"/>
      <c r="E22" s="140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41"/>
      <c r="AL22" s="191"/>
      <c r="AM22" s="191"/>
    </row>
    <row r="23" spans="1:39" s="134" customFormat="1" ht="15.75">
      <c r="A23" s="158"/>
      <c r="B23" s="159"/>
      <c r="C23" s="159"/>
      <c r="D23" s="159"/>
      <c r="E23" s="140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41"/>
      <c r="AL23" s="191"/>
      <c r="AM23" s="191"/>
    </row>
    <row r="24" spans="1:39" s="134" customFormat="1" ht="15.75">
      <c r="A24" s="158"/>
      <c r="B24" s="159"/>
      <c r="C24" s="159"/>
      <c r="D24" s="159"/>
      <c r="E24" s="140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41"/>
      <c r="AL24" s="191"/>
      <c r="AM24" s="191"/>
    </row>
    <row r="25" spans="1:39" s="134" customFormat="1" ht="15.75">
      <c r="A25" s="158"/>
      <c r="B25" s="159"/>
      <c r="C25" s="159"/>
      <c r="D25" s="159"/>
      <c r="E25" s="140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41"/>
      <c r="AL25" s="191"/>
      <c r="AM25" s="191"/>
    </row>
    <row r="26" spans="1:39" s="134" customFormat="1" ht="15.75">
      <c r="A26" s="158"/>
      <c r="B26" s="159"/>
      <c r="C26" s="159"/>
      <c r="D26" s="159"/>
      <c r="E26" s="140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41"/>
      <c r="AL26" s="191"/>
      <c r="AM26" s="191"/>
    </row>
    <row r="27" spans="1:39" s="134" customFormat="1" ht="15.75">
      <c r="A27" s="158"/>
      <c r="B27" s="159"/>
      <c r="C27" s="159"/>
      <c r="D27" s="159"/>
      <c r="E27" s="140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41"/>
      <c r="AL27" s="191"/>
      <c r="AM27" s="191"/>
    </row>
    <row r="28" spans="1:39" s="134" customFormat="1" ht="15.75">
      <c r="A28" s="158"/>
      <c r="B28" s="159"/>
      <c r="C28" s="159"/>
      <c r="D28" s="159"/>
      <c r="E28" s="140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41"/>
      <c r="AL28" s="191"/>
      <c r="AM28" s="191"/>
    </row>
    <row r="29" spans="1:39" s="134" customFormat="1" ht="15.75">
      <c r="A29" s="158"/>
      <c r="B29" s="159"/>
      <c r="C29" s="159"/>
      <c r="D29" s="159"/>
      <c r="E29" s="140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41"/>
      <c r="AL29" s="191"/>
      <c r="AM29" s="191"/>
    </row>
    <row r="30" spans="1:39" s="134" customFormat="1" ht="15.75">
      <c r="A30" s="158"/>
      <c r="B30" s="159"/>
      <c r="C30" s="159"/>
      <c r="D30" s="159"/>
      <c r="E30" s="140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41"/>
      <c r="AL30" s="191"/>
      <c r="AM30" s="191"/>
    </row>
    <row r="31" spans="1:39" s="134" customFormat="1" ht="15.75">
      <c r="A31" s="158"/>
      <c r="B31" s="159"/>
      <c r="C31" s="159"/>
      <c r="D31" s="159"/>
      <c r="E31" s="140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41"/>
      <c r="AL31" s="191"/>
      <c r="AM31" s="191"/>
    </row>
    <row r="32" spans="1:39" s="134" customFormat="1" ht="15.75">
      <c r="A32" s="158"/>
      <c r="B32" s="159"/>
      <c r="C32" s="159"/>
      <c r="D32" s="159"/>
      <c r="E32" s="140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41"/>
      <c r="AL32" s="191"/>
      <c r="AM32" s="191"/>
    </row>
    <row r="33" spans="1:39" s="134" customFormat="1" ht="15.75">
      <c r="A33" s="158"/>
      <c r="B33" s="159"/>
      <c r="C33" s="159"/>
      <c r="D33" s="159"/>
      <c r="E33" s="140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41"/>
      <c r="AL33" s="191"/>
      <c r="AM33" s="191"/>
    </row>
    <row r="34" spans="1:39" s="134" customFormat="1" ht="15.75">
      <c r="A34" s="158"/>
      <c r="B34" s="159"/>
      <c r="C34" s="159"/>
      <c r="D34" s="159"/>
      <c r="E34" s="140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41"/>
      <c r="AL34" s="191"/>
      <c r="AM34" s="191"/>
    </row>
    <row r="35" spans="1:39" s="134" customFormat="1" ht="15.75">
      <c r="A35" s="158"/>
      <c r="B35" s="159"/>
      <c r="C35" s="159"/>
      <c r="D35" s="159"/>
      <c r="E35" s="140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41"/>
      <c r="AL35" s="191"/>
      <c r="AM35" s="191"/>
    </row>
    <row r="36" spans="1:39" s="134" customFormat="1" ht="15.75">
      <c r="A36" s="158"/>
      <c r="B36" s="159"/>
      <c r="C36" s="159"/>
      <c r="D36" s="159"/>
      <c r="E36" s="140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41"/>
      <c r="AL36" s="191"/>
      <c r="AM36" s="191"/>
    </row>
    <row r="37" spans="1:39" s="134" customFormat="1" ht="15.75">
      <c r="A37" s="158"/>
      <c r="B37" s="159"/>
      <c r="C37" s="159"/>
      <c r="D37" s="159"/>
      <c r="E37" s="140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41"/>
      <c r="AL37" s="191"/>
      <c r="AM37" s="191"/>
    </row>
    <row r="38" spans="1:37" s="132" customFormat="1" ht="27" customHeight="1">
      <c r="A38" s="115"/>
      <c r="B38" s="142" t="s">
        <v>270</v>
      </c>
      <c r="C38" s="115"/>
      <c r="D38" s="115"/>
      <c r="E38" s="118"/>
      <c r="F38" s="118"/>
      <c r="G38" s="118"/>
      <c r="H38" s="118"/>
      <c r="I38" s="118"/>
      <c r="J38" s="144"/>
      <c r="K38" s="156"/>
      <c r="L38" s="157" t="s">
        <v>274</v>
      </c>
      <c r="M38" s="156"/>
      <c r="N38" s="156"/>
      <c r="O38" s="156"/>
      <c r="P38" s="156"/>
      <c r="Q38" s="156"/>
      <c r="R38" s="156"/>
      <c r="S38" s="143"/>
      <c r="T38" s="118"/>
      <c r="U38" s="118"/>
      <c r="V38" s="118" t="s">
        <v>80</v>
      </c>
      <c r="W38" s="144" t="s">
        <v>80</v>
      </c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34"/>
      <c r="AK38" s="160">
        <v>120</v>
      </c>
    </row>
    <row r="39" spans="1:37" s="132" customFormat="1" ht="15.75">
      <c r="A39" s="115"/>
      <c r="B39" s="142"/>
      <c r="C39" s="115"/>
      <c r="D39" s="11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44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34"/>
      <c r="AK39" s="145"/>
    </row>
    <row r="40" spans="1:37" s="132" customFormat="1" ht="15.75">
      <c r="A40" s="115"/>
      <c r="B40" s="146" t="s">
        <v>240</v>
      </c>
      <c r="C40" s="115"/>
      <c r="D40" s="11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47"/>
      <c r="AB40" s="147" t="s">
        <v>241</v>
      </c>
      <c r="AC40" s="147" t="s">
        <v>202</v>
      </c>
      <c r="AD40" s="147"/>
      <c r="AE40" s="147"/>
      <c r="AF40" s="147"/>
      <c r="AG40" s="118"/>
      <c r="AH40" s="118"/>
      <c r="AI40" s="118"/>
      <c r="AJ40" s="134"/>
      <c r="AK40" s="145"/>
    </row>
    <row r="41" spans="1:37" s="132" customFormat="1" ht="15.75">
      <c r="A41" s="115"/>
      <c r="B41" s="148" t="s">
        <v>234</v>
      </c>
      <c r="C41" s="149" t="s">
        <v>249</v>
      </c>
      <c r="D41" s="149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 t="s">
        <v>79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 t="s">
        <v>202</v>
      </c>
      <c r="AD41" s="150" t="s">
        <v>202</v>
      </c>
      <c r="AE41" s="144" t="s">
        <v>250</v>
      </c>
      <c r="AF41" s="144"/>
      <c r="AG41" s="151"/>
      <c r="AH41" s="118"/>
      <c r="AI41" s="118"/>
      <c r="AJ41" s="134"/>
      <c r="AK41" s="145"/>
    </row>
    <row r="42" spans="1:37" s="132" customFormat="1" ht="15.75">
      <c r="A42" s="115"/>
      <c r="B42" s="152" t="s">
        <v>235</v>
      </c>
      <c r="C42" s="149" t="s">
        <v>200</v>
      </c>
      <c r="D42" s="149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 t="s">
        <v>203</v>
      </c>
      <c r="AD42" s="150" t="s">
        <v>203</v>
      </c>
      <c r="AE42" s="144" t="s">
        <v>58</v>
      </c>
      <c r="AF42" s="144"/>
      <c r="AG42" s="151"/>
      <c r="AH42" s="118"/>
      <c r="AI42" s="118"/>
      <c r="AJ42" s="134"/>
      <c r="AK42" s="145"/>
    </row>
    <row r="43" spans="1:37" s="132" customFormat="1" ht="15.75">
      <c r="A43" s="115"/>
      <c r="B43" s="148" t="s">
        <v>236</v>
      </c>
      <c r="C43" s="149"/>
      <c r="D43" s="149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 t="s">
        <v>204</v>
      </c>
      <c r="AD43" s="150" t="s">
        <v>204</v>
      </c>
      <c r="AE43" s="118"/>
      <c r="AF43" s="118"/>
      <c r="AG43" s="118"/>
      <c r="AH43" s="118"/>
      <c r="AI43" s="118"/>
      <c r="AJ43" s="134"/>
      <c r="AK43" s="145"/>
    </row>
    <row r="44" spans="1:37" s="132" customFormat="1" ht="15.75">
      <c r="A44" s="115"/>
      <c r="B44" s="115"/>
      <c r="C44" s="115"/>
      <c r="D44" s="115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34"/>
      <c r="AK44" s="145"/>
    </row>
    <row r="45" spans="1:38" s="132" customFormat="1" ht="23.25" customHeight="1">
      <c r="A45" s="115"/>
      <c r="B45" s="153" t="s">
        <v>74</v>
      </c>
      <c r="C45" s="154"/>
      <c r="D45" s="154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34"/>
      <c r="AK45" s="106" t="s">
        <v>267</v>
      </c>
      <c r="AL45" s="145"/>
    </row>
    <row r="46" ht="15.75">
      <c r="A46" s="155"/>
    </row>
    <row r="47" ht="15.75">
      <c r="A47" s="155"/>
    </row>
  </sheetData>
  <sheetProtection formatCells="0" formatColumns="0" formatRows="0" insertColumns="0" insertRows="0" insertHyperlinks="0" deleteColumns="0" deleteRows="0" sort="0" autoFilter="0" pivotTables="0"/>
  <mergeCells count="38">
    <mergeCell ref="AL25:AM25"/>
    <mergeCell ref="AL8:AM8"/>
    <mergeCell ref="AL5:AM5"/>
    <mergeCell ref="AK6:AK7"/>
    <mergeCell ref="F5:AK5"/>
    <mergeCell ref="A5:E5"/>
    <mergeCell ref="AL6:AM6"/>
    <mergeCell ref="AL7:AM7"/>
    <mergeCell ref="E6:E7"/>
    <mergeCell ref="AL19:AM19"/>
    <mergeCell ref="AF4:AI4"/>
    <mergeCell ref="AL23:AM23"/>
    <mergeCell ref="AL24:AM24"/>
    <mergeCell ref="AL26:AM26"/>
    <mergeCell ref="AL27:AM27"/>
    <mergeCell ref="AL12:AM12"/>
    <mergeCell ref="AL13:AM13"/>
    <mergeCell ref="AL20:AM20"/>
    <mergeCell ref="AL21:AM21"/>
    <mergeCell ref="AL22:AM22"/>
    <mergeCell ref="AL34:AM34"/>
    <mergeCell ref="AL35:AM35"/>
    <mergeCell ref="AL36:AM36"/>
    <mergeCell ref="AL37:AM37"/>
    <mergeCell ref="AL28:AM28"/>
    <mergeCell ref="AL29:AM29"/>
    <mergeCell ref="AL30:AM30"/>
    <mergeCell ref="AL31:AM31"/>
    <mergeCell ref="AL32:AM32"/>
    <mergeCell ref="AL33:AM33"/>
    <mergeCell ref="AL14:AM14"/>
    <mergeCell ref="AL15:AM15"/>
    <mergeCell ref="AL18:AM18"/>
    <mergeCell ref="AL16:AM16"/>
    <mergeCell ref="AL17:AM17"/>
    <mergeCell ref="AL9:AM9"/>
    <mergeCell ref="AL10:AM10"/>
    <mergeCell ref="AL11:AM11"/>
  </mergeCells>
  <conditionalFormatting sqref="E6">
    <cfRule type="containsText" priority="196" dxfId="104" operator="containsText" stopIfTrue="1" text="%25 Fazla Gece">
      <formula>NOT(ISERROR(SEARCH("%25 Fazla Gece",E6)))</formula>
    </cfRule>
    <cfRule type="containsText" priority="197" dxfId="109" operator="containsText" stopIfTrue="1" text="Hizmetiçi">
      <formula>NOT(ISERROR(SEARCH("Hizmetiçi",E6)))</formula>
    </cfRule>
    <cfRule type="containsText" priority="198" dxfId="3" operator="containsText" stopIfTrue="1" text="Hizmetiçi">
      <formula>NOT(ISERROR(SEARCH("Hizmetiçi",E6)))</formula>
    </cfRule>
    <cfRule type="containsText" priority="199" dxfId="105" operator="containsText" stopIfTrue="1" text="Takviye Kursu (Gündüz)">
      <formula>NOT(ISERROR(SEARCH("Takviye Kursu (Gündüz)",E6)))</formula>
    </cfRule>
    <cfRule type="containsText" priority="200" dxfId="2" operator="containsText" stopIfTrue="1" text="Egzersiz">
      <formula>NOT(ISERROR(SEARCH("Egzersiz",E6)))</formula>
    </cfRule>
    <cfRule type="containsText" priority="201" dxfId="0" operator="containsText" stopIfTrue="1" text="Sınav">
      <formula>NOT(ISERROR(SEARCH("Sınav",E6)))</formula>
    </cfRule>
    <cfRule type="containsText" priority="202" dxfId="118" operator="containsText" stopIfTrue="1" text="Belleticilik">
      <formula>NOT(ISERROR(SEARCH("Belleticilik",E6)))</formula>
    </cfRule>
    <cfRule type="containsText" priority="203" dxfId="121" operator="containsText" stopIfTrue="1" text="Beleticilik">
      <formula>NOT(ISERROR(SEARCH("Beleticilik",E6)))</formula>
    </cfRule>
    <cfRule type="containsText" priority="204" dxfId="104" operator="containsText" stopIfTrue="1" text="Gece">
      <formula>NOT(ISERROR(SEARCH("Gece",E6)))</formula>
    </cfRule>
    <cfRule type="cellIs" priority="205" dxfId="120" operator="equal" stopIfTrue="1">
      <formula>"Gündüz"</formula>
    </cfRule>
  </conditionalFormatting>
  <conditionalFormatting sqref="D6">
    <cfRule type="containsText" priority="189" dxfId="95" operator="containsText" stopIfTrue="1" text="Nöbet Ücreti">
      <formula>NOT(ISERROR(SEARCH("Nöbet Ücreti",D6)))</formula>
    </cfRule>
    <cfRule type="containsText" priority="190" dxfId="2" operator="containsText" stopIfTrue="1" text="Egzersiz">
      <formula>NOT(ISERROR(SEARCH("Egzersiz",D6)))</formula>
    </cfRule>
    <cfRule type="containsText" priority="191" dxfId="105" operator="containsText" stopIfTrue="1" text="Belleticilik">
      <formula>NOT(ISERROR(SEARCH("Belleticilik",D6)))</formula>
    </cfRule>
    <cfRule type="containsText" priority="192" dxfId="117" operator="containsText" stopIfTrue="1" text="%25 Fazla Gece">
      <formula>NOT(ISERROR(SEARCH("%25 Fazla Gece",D6)))</formula>
    </cfRule>
    <cfRule type="containsText" priority="193" dxfId="118" operator="containsText" stopIfTrue="1" text="Gece">
      <formula>NOT(ISERROR(SEARCH("Gece",D6)))</formula>
    </cfRule>
    <cfRule type="containsText" priority="194" dxfId="119" operator="containsText" stopIfTrue="1" text="Gece">
      <formula>NOT(ISERROR(SEARCH("Gece",D6)))</formula>
    </cfRule>
    <cfRule type="containsText" priority="195" dxfId="120" operator="containsText" stopIfTrue="1" text="Gündüz">
      <formula>NOT(ISERROR(SEARCH("Gündüz",D6)))</formula>
    </cfRule>
  </conditionalFormatting>
  <conditionalFormatting sqref="D6">
    <cfRule type="containsText" priority="185" dxfId="104" operator="containsText" stopIfTrue="1" text="gece">
      <formula>NOT(ISERROR(SEARCH("gece",D6)))</formula>
    </cfRule>
    <cfRule type="containsText" priority="186" dxfId="103" operator="containsText" stopIfTrue="1" text="Hizmetiçi">
      <formula>NOT(ISERROR(SEARCH("Hizmetiçi",D6)))</formula>
    </cfRule>
    <cfRule type="containsText" priority="187" dxfId="102" operator="containsText" stopIfTrue="1" text="Sınav Görevi">
      <formula>NOT(ISERROR(SEARCH("Sınav Görevi",D6)))</formula>
    </cfRule>
    <cfRule type="containsText" priority="188" dxfId="3" operator="containsText" stopIfTrue="1" text="Sınav Görevi">
      <formula>NOT(ISERROR(SEARCH("Sınav Görevi",D6)))</formula>
    </cfRule>
  </conditionalFormatting>
  <conditionalFormatting sqref="F8:L8 F20:AJ24 F12:AJ13 F26:AJ37 R8:S8 Y8:Z8 AF8:AJ8">
    <cfRule type="cellIs" priority="181" dxfId="3" operator="equal" stopIfTrue="1">
      <formula>"T"</formula>
    </cfRule>
    <cfRule type="cellIs" priority="182" dxfId="2" operator="equal" stopIfTrue="1">
      <formula>"SE"</formula>
    </cfRule>
    <cfRule type="cellIs" priority="183" dxfId="1" operator="equal" stopIfTrue="1">
      <formula>"İ"</formula>
    </cfRule>
    <cfRule type="cellIs" priority="184" dxfId="105" operator="equal" stopIfTrue="1">
      <formula>"R"</formula>
    </cfRule>
  </conditionalFormatting>
  <conditionalFormatting sqref="D38:D65536 D1:D14">
    <cfRule type="containsText" priority="175" dxfId="51" operator="containsText" stopIfTrue="1" text="Takviye Kursu (gündüz)">
      <formula>NOT(ISERROR(SEARCH("Takviye Kursu (gündüz)",D1)))</formula>
    </cfRule>
    <cfRule type="containsText" priority="176" dxfId="0" operator="containsText" stopIfTrue="1" text="Takviye Kursu (gece)">
      <formula>NOT(ISERROR(SEARCH("Takviye Kursu (gece)",D1)))</formula>
    </cfRule>
    <cfRule type="cellIs" priority="179" dxfId="49" operator="equal" stopIfTrue="1">
      <formula>"Gündüz"</formula>
    </cfRule>
    <cfRule type="cellIs" priority="180" dxfId="118" operator="equal" stopIfTrue="1">
      <formula>"Gece"</formula>
    </cfRule>
  </conditionalFormatting>
  <conditionalFormatting sqref="J6">
    <cfRule type="cellIs" priority="178" dxfId="95" operator="equal" stopIfTrue="1">
      <formula>"Takviye Kursu (gündüz)"</formula>
    </cfRule>
  </conditionalFormatting>
  <conditionalFormatting sqref="I8 I20:I24 I12:I13 I26:I37">
    <cfRule type="cellIs" priority="177" dxfId="0" operator="equal" stopIfTrue="1">
      <formula>"Takviye Kursu (gündüz)"</formula>
    </cfRule>
  </conditionalFormatting>
  <conditionalFormatting sqref="F25:AJ25">
    <cfRule type="cellIs" priority="171" dxfId="3" operator="equal" stopIfTrue="1">
      <formula>"T"</formula>
    </cfRule>
    <cfRule type="cellIs" priority="172" dxfId="2" operator="equal" stopIfTrue="1">
      <formula>"SE"</formula>
    </cfRule>
    <cfRule type="cellIs" priority="173" dxfId="1" operator="equal" stopIfTrue="1">
      <formula>"İ"</formula>
    </cfRule>
    <cfRule type="cellIs" priority="174" dxfId="105" operator="equal" stopIfTrue="1">
      <formula>"R"</formula>
    </cfRule>
  </conditionalFormatting>
  <conditionalFormatting sqref="I25">
    <cfRule type="cellIs" priority="168" dxfId="0" operator="equal" stopIfTrue="1">
      <formula>"Takviye Kursu (gündüz)"</formula>
    </cfRule>
  </conditionalFormatting>
  <conditionalFormatting sqref="F19:AJ19">
    <cfRule type="cellIs" priority="162" dxfId="3" operator="equal" stopIfTrue="1">
      <formula>"T"</formula>
    </cfRule>
    <cfRule type="cellIs" priority="163" dxfId="2" operator="equal" stopIfTrue="1">
      <formula>"SE"</formula>
    </cfRule>
    <cfRule type="cellIs" priority="164" dxfId="1" operator="equal" stopIfTrue="1">
      <formula>"İ"</formula>
    </cfRule>
    <cfRule type="cellIs" priority="165" dxfId="105" operator="equal" stopIfTrue="1">
      <formula>"R"</formula>
    </cfRule>
  </conditionalFormatting>
  <conditionalFormatting sqref="I19">
    <cfRule type="cellIs" priority="159" dxfId="0" operator="equal" stopIfTrue="1">
      <formula>"Takviye Kursu (gündüz)"</formula>
    </cfRule>
  </conditionalFormatting>
  <conditionalFormatting sqref="F14:AJ14">
    <cfRule type="cellIs" priority="153" dxfId="3" operator="equal" stopIfTrue="1">
      <formula>"T"</formula>
    </cfRule>
    <cfRule type="cellIs" priority="154" dxfId="2" operator="equal" stopIfTrue="1">
      <formula>"SE"</formula>
    </cfRule>
    <cfRule type="cellIs" priority="155" dxfId="1" operator="equal" stopIfTrue="1">
      <formula>"İ"</formula>
    </cfRule>
    <cfRule type="cellIs" priority="156" dxfId="105" operator="equal" stopIfTrue="1">
      <formula>"R"</formula>
    </cfRule>
  </conditionalFormatting>
  <conditionalFormatting sqref="I14">
    <cfRule type="cellIs" priority="150" dxfId="0" operator="equal" stopIfTrue="1">
      <formula>"Takviye Kursu (gündüz)"</formula>
    </cfRule>
  </conditionalFormatting>
  <conditionalFormatting sqref="F15:AJ15">
    <cfRule type="cellIs" priority="144" dxfId="3" operator="equal" stopIfTrue="1">
      <formula>"T"</formula>
    </cfRule>
    <cfRule type="cellIs" priority="145" dxfId="2" operator="equal" stopIfTrue="1">
      <formula>"SE"</formula>
    </cfRule>
    <cfRule type="cellIs" priority="146" dxfId="1" operator="equal" stopIfTrue="1">
      <formula>"İ"</formula>
    </cfRule>
    <cfRule type="cellIs" priority="147" dxfId="105" operator="equal" stopIfTrue="1">
      <formula>"R"</formula>
    </cfRule>
  </conditionalFormatting>
  <conditionalFormatting sqref="I15">
    <cfRule type="cellIs" priority="141" dxfId="0" operator="equal" stopIfTrue="1">
      <formula>"Takviye Kursu (gündüz)"</formula>
    </cfRule>
  </conditionalFormatting>
  <conditionalFormatting sqref="F18:AJ18">
    <cfRule type="cellIs" priority="135" dxfId="3" operator="equal" stopIfTrue="1">
      <formula>"T"</formula>
    </cfRule>
    <cfRule type="cellIs" priority="136" dxfId="2" operator="equal" stopIfTrue="1">
      <formula>"SE"</formula>
    </cfRule>
    <cfRule type="cellIs" priority="137" dxfId="1" operator="equal" stopIfTrue="1">
      <formula>"İ"</formula>
    </cfRule>
    <cfRule type="cellIs" priority="138" dxfId="105" operator="equal" stopIfTrue="1">
      <formula>"R"</formula>
    </cfRule>
  </conditionalFormatting>
  <conditionalFormatting sqref="I18">
    <cfRule type="cellIs" priority="132" dxfId="0" operator="equal" stopIfTrue="1">
      <formula>"Takviye Kursu (gündüz)"</formula>
    </cfRule>
  </conditionalFormatting>
  <conditionalFormatting sqref="F16:AJ16">
    <cfRule type="cellIs" priority="126" dxfId="3" operator="equal" stopIfTrue="1">
      <formula>"T"</formula>
    </cfRule>
    <cfRule type="cellIs" priority="127" dxfId="2" operator="equal" stopIfTrue="1">
      <formula>"SE"</formula>
    </cfRule>
    <cfRule type="cellIs" priority="128" dxfId="1" operator="equal" stopIfTrue="1">
      <formula>"İ"</formula>
    </cfRule>
    <cfRule type="cellIs" priority="129" dxfId="105" operator="equal" stopIfTrue="1">
      <formula>"R"</formula>
    </cfRule>
  </conditionalFormatting>
  <conditionalFormatting sqref="I16">
    <cfRule type="cellIs" priority="123" dxfId="0" operator="equal" stopIfTrue="1">
      <formula>"Takviye Kursu (gündüz)"</formula>
    </cfRule>
  </conditionalFormatting>
  <conditionalFormatting sqref="F17:AJ17">
    <cfRule type="cellIs" priority="117" dxfId="3" operator="equal" stopIfTrue="1">
      <formula>"T"</formula>
    </cfRule>
    <cfRule type="cellIs" priority="118" dxfId="2" operator="equal" stopIfTrue="1">
      <formula>"SE"</formula>
    </cfRule>
    <cfRule type="cellIs" priority="119" dxfId="1" operator="equal" stopIfTrue="1">
      <formula>"İ"</formula>
    </cfRule>
    <cfRule type="cellIs" priority="120" dxfId="105" operator="equal" stopIfTrue="1">
      <formula>"R"</formula>
    </cfRule>
  </conditionalFormatting>
  <conditionalFormatting sqref="I17">
    <cfRule type="cellIs" priority="114" dxfId="0" operator="equal" stopIfTrue="1">
      <formula>"Takviye Kursu (gündüz)"</formula>
    </cfRule>
  </conditionalFormatting>
  <conditionalFormatting sqref="F9:L9 R9:S9 Y9:Z9 AF9:AJ9">
    <cfRule type="cellIs" priority="108" dxfId="3" operator="equal" stopIfTrue="1">
      <formula>"T"</formula>
    </cfRule>
    <cfRule type="cellIs" priority="109" dxfId="2" operator="equal" stopIfTrue="1">
      <formula>"SE"</formula>
    </cfRule>
    <cfRule type="cellIs" priority="110" dxfId="1" operator="equal" stopIfTrue="1">
      <formula>"İ"</formula>
    </cfRule>
    <cfRule type="cellIs" priority="111" dxfId="105" operator="equal" stopIfTrue="1">
      <formula>"R"</formula>
    </cfRule>
  </conditionalFormatting>
  <conditionalFormatting sqref="I9">
    <cfRule type="cellIs" priority="105" dxfId="0" operator="equal" stopIfTrue="1">
      <formula>"Takviye Kursu (gündüz)"</formula>
    </cfRule>
  </conditionalFormatting>
  <conditionalFormatting sqref="F10:L10 R10:S10 Y10:Z10 AF10:AJ10">
    <cfRule type="cellIs" priority="99" dxfId="3" operator="equal" stopIfTrue="1">
      <formula>"T"</formula>
    </cfRule>
    <cfRule type="cellIs" priority="100" dxfId="2" operator="equal" stopIfTrue="1">
      <formula>"SE"</formula>
    </cfRule>
    <cfRule type="cellIs" priority="101" dxfId="1" operator="equal" stopIfTrue="1">
      <formula>"İ"</formula>
    </cfRule>
    <cfRule type="cellIs" priority="102" dxfId="105" operator="equal" stopIfTrue="1">
      <formula>"R"</formula>
    </cfRule>
  </conditionalFormatting>
  <conditionalFormatting sqref="D16 D18 D20 D22 D24 D26 D28 D30 D32 D34 D36">
    <cfRule type="containsText" priority="94" dxfId="51" operator="containsText" stopIfTrue="1" text="Takviye Kursu (gündüz)">
      <formula>NOT(ISERROR(SEARCH("Takviye Kursu (gündüz)",D16)))</formula>
    </cfRule>
    <cfRule type="containsText" priority="95" dxfId="0" operator="containsText" stopIfTrue="1" text="Takviye Kursu (gece)">
      <formula>NOT(ISERROR(SEARCH("Takviye Kursu (gece)",D16)))</formula>
    </cfRule>
    <cfRule type="cellIs" priority="97" dxfId="49" operator="equal" stopIfTrue="1">
      <formula>"Gündüz"</formula>
    </cfRule>
    <cfRule type="cellIs" priority="98" dxfId="118" operator="equal" stopIfTrue="1">
      <formula>"Gece"</formula>
    </cfRule>
  </conditionalFormatting>
  <conditionalFormatting sqref="I10">
    <cfRule type="cellIs" priority="96" dxfId="0" operator="equal" stopIfTrue="1">
      <formula>"Takviye Kursu (gündüz)"</formula>
    </cfRule>
  </conditionalFormatting>
  <conditionalFormatting sqref="F11:L11 R11:S11 Y11:Z11 AF11:AJ11">
    <cfRule type="cellIs" priority="90" dxfId="3" operator="equal" stopIfTrue="1">
      <formula>"T"</formula>
    </cfRule>
    <cfRule type="cellIs" priority="91" dxfId="2" operator="equal" stopIfTrue="1">
      <formula>"SE"</formula>
    </cfRule>
    <cfRule type="cellIs" priority="92" dxfId="1" operator="equal" stopIfTrue="1">
      <formula>"İ"</formula>
    </cfRule>
    <cfRule type="cellIs" priority="93" dxfId="105" operator="equal" stopIfTrue="1">
      <formula>"R"</formula>
    </cfRule>
  </conditionalFormatting>
  <conditionalFormatting sqref="D15 D17 D19 D21 D23 D25 D27 D29 D31 D33 D35 D37">
    <cfRule type="containsText" priority="85" dxfId="51" operator="containsText" stopIfTrue="1" text="Takviye Kursu (gündüz)">
      <formula>NOT(ISERROR(SEARCH("Takviye Kursu (gündüz)",D15)))</formula>
    </cfRule>
    <cfRule type="containsText" priority="86" dxfId="0" operator="containsText" stopIfTrue="1" text="Takviye Kursu (gece)">
      <formula>NOT(ISERROR(SEARCH("Takviye Kursu (gece)",D15)))</formula>
    </cfRule>
    <cfRule type="cellIs" priority="88" dxfId="49" operator="equal" stopIfTrue="1">
      <formula>"Gündüz"</formula>
    </cfRule>
    <cfRule type="cellIs" priority="89" dxfId="118" operator="equal" stopIfTrue="1">
      <formula>"Gece"</formula>
    </cfRule>
  </conditionalFormatting>
  <conditionalFormatting sqref="I11">
    <cfRule type="cellIs" priority="87" dxfId="0" operator="equal" stopIfTrue="1">
      <formula>"Takviye Kursu (gündüz)"</formula>
    </cfRule>
  </conditionalFormatting>
  <conditionalFormatting sqref="M8:Q8">
    <cfRule type="cellIs" priority="81" dxfId="3" operator="equal" stopIfTrue="1">
      <formula>"T"</formula>
    </cfRule>
    <cfRule type="cellIs" priority="82" dxfId="2" operator="equal" stopIfTrue="1">
      <formula>"SE"</formula>
    </cfRule>
    <cfRule type="cellIs" priority="83" dxfId="1" operator="equal" stopIfTrue="1">
      <formula>"İ"</formula>
    </cfRule>
    <cfRule type="cellIs" priority="84" dxfId="105" operator="equal" stopIfTrue="1">
      <formula>"R"</formula>
    </cfRule>
  </conditionalFormatting>
  <conditionalFormatting sqref="P8">
    <cfRule type="cellIs" priority="80" dxfId="0" operator="equal" stopIfTrue="1">
      <formula>"Takviye Kursu (gündüz)"</formula>
    </cfRule>
  </conditionalFormatting>
  <conditionalFormatting sqref="M9:Q9">
    <cfRule type="cellIs" priority="76" dxfId="3" operator="equal" stopIfTrue="1">
      <formula>"T"</formula>
    </cfRule>
    <cfRule type="cellIs" priority="77" dxfId="2" operator="equal" stopIfTrue="1">
      <formula>"SE"</formula>
    </cfRule>
    <cfRule type="cellIs" priority="78" dxfId="1" operator="equal" stopIfTrue="1">
      <formula>"İ"</formula>
    </cfRule>
    <cfRule type="cellIs" priority="79" dxfId="105" operator="equal" stopIfTrue="1">
      <formula>"R"</formula>
    </cfRule>
  </conditionalFormatting>
  <conditionalFormatting sqref="P9">
    <cfRule type="cellIs" priority="75" dxfId="0" operator="equal" stopIfTrue="1">
      <formula>"Takviye Kursu (gündüz)"</formula>
    </cfRule>
  </conditionalFormatting>
  <conditionalFormatting sqref="M10:Q10">
    <cfRule type="cellIs" priority="71" dxfId="3" operator="equal" stopIfTrue="1">
      <formula>"T"</formula>
    </cfRule>
    <cfRule type="cellIs" priority="72" dxfId="2" operator="equal" stopIfTrue="1">
      <formula>"SE"</formula>
    </cfRule>
    <cfRule type="cellIs" priority="73" dxfId="1" operator="equal" stopIfTrue="1">
      <formula>"İ"</formula>
    </cfRule>
    <cfRule type="cellIs" priority="74" dxfId="105" operator="equal" stopIfTrue="1">
      <formula>"R"</formula>
    </cfRule>
  </conditionalFormatting>
  <conditionalFormatting sqref="P10">
    <cfRule type="cellIs" priority="70" dxfId="0" operator="equal" stopIfTrue="1">
      <formula>"Takviye Kursu (gündüz)"</formula>
    </cfRule>
  </conditionalFormatting>
  <conditionalFormatting sqref="M11:Q11">
    <cfRule type="cellIs" priority="66" dxfId="3" operator="equal" stopIfTrue="1">
      <formula>"T"</formula>
    </cfRule>
    <cfRule type="cellIs" priority="67" dxfId="2" operator="equal" stopIfTrue="1">
      <formula>"SE"</formula>
    </cfRule>
    <cfRule type="cellIs" priority="68" dxfId="1" operator="equal" stopIfTrue="1">
      <formula>"İ"</formula>
    </cfRule>
    <cfRule type="cellIs" priority="69" dxfId="105" operator="equal" stopIfTrue="1">
      <formula>"R"</formula>
    </cfRule>
  </conditionalFormatting>
  <conditionalFormatting sqref="P11">
    <cfRule type="cellIs" priority="65" dxfId="0" operator="equal" stopIfTrue="1">
      <formula>"Takviye Kursu (gündüz)"</formula>
    </cfRule>
  </conditionalFormatting>
  <conditionalFormatting sqref="T8:X8">
    <cfRule type="cellIs" priority="61" dxfId="3" operator="equal" stopIfTrue="1">
      <formula>"T"</formula>
    </cfRule>
    <cfRule type="cellIs" priority="62" dxfId="2" operator="equal" stopIfTrue="1">
      <formula>"SE"</formula>
    </cfRule>
    <cfRule type="cellIs" priority="63" dxfId="1" operator="equal" stopIfTrue="1">
      <formula>"İ"</formula>
    </cfRule>
    <cfRule type="cellIs" priority="64" dxfId="105" operator="equal" stopIfTrue="1">
      <formula>"R"</formula>
    </cfRule>
  </conditionalFormatting>
  <conditionalFormatting sqref="W8">
    <cfRule type="cellIs" priority="60" dxfId="0" operator="equal" stopIfTrue="1">
      <formula>"Takviye Kursu (gündüz)"</formula>
    </cfRule>
  </conditionalFormatting>
  <conditionalFormatting sqref="T9:X9">
    <cfRule type="cellIs" priority="56" dxfId="3" operator="equal" stopIfTrue="1">
      <formula>"T"</formula>
    </cfRule>
    <cfRule type="cellIs" priority="57" dxfId="2" operator="equal" stopIfTrue="1">
      <formula>"SE"</formula>
    </cfRule>
    <cfRule type="cellIs" priority="58" dxfId="1" operator="equal" stopIfTrue="1">
      <formula>"İ"</formula>
    </cfRule>
    <cfRule type="cellIs" priority="59" dxfId="105" operator="equal" stopIfTrue="1">
      <formula>"R"</formula>
    </cfRule>
  </conditionalFormatting>
  <conditionalFormatting sqref="W9">
    <cfRule type="cellIs" priority="55" dxfId="0" operator="equal" stopIfTrue="1">
      <formula>"Takviye Kursu (gündüz)"</formula>
    </cfRule>
  </conditionalFormatting>
  <conditionalFormatting sqref="T10:X10">
    <cfRule type="cellIs" priority="51" dxfId="3" operator="equal" stopIfTrue="1">
      <formula>"T"</formula>
    </cfRule>
    <cfRule type="cellIs" priority="52" dxfId="2" operator="equal" stopIfTrue="1">
      <formula>"SE"</formula>
    </cfRule>
    <cfRule type="cellIs" priority="53" dxfId="1" operator="equal" stopIfTrue="1">
      <formula>"İ"</formula>
    </cfRule>
    <cfRule type="cellIs" priority="54" dxfId="105" operator="equal" stopIfTrue="1">
      <formula>"R"</formula>
    </cfRule>
  </conditionalFormatting>
  <conditionalFormatting sqref="W10">
    <cfRule type="cellIs" priority="50" dxfId="0" operator="equal" stopIfTrue="1">
      <formula>"Takviye Kursu (gündüz)"</formula>
    </cfRule>
  </conditionalFormatting>
  <conditionalFormatting sqref="T11:X11">
    <cfRule type="cellIs" priority="46" dxfId="3" operator="equal" stopIfTrue="1">
      <formula>"T"</formula>
    </cfRule>
    <cfRule type="cellIs" priority="47" dxfId="2" operator="equal" stopIfTrue="1">
      <formula>"SE"</formula>
    </cfRule>
    <cfRule type="cellIs" priority="48" dxfId="1" operator="equal" stopIfTrue="1">
      <formula>"İ"</formula>
    </cfRule>
    <cfRule type="cellIs" priority="49" dxfId="105" operator="equal" stopIfTrue="1">
      <formula>"R"</formula>
    </cfRule>
  </conditionalFormatting>
  <conditionalFormatting sqref="W11">
    <cfRule type="cellIs" priority="45" dxfId="0" operator="equal" stopIfTrue="1">
      <formula>"Takviye Kursu (gündüz)"</formula>
    </cfRule>
  </conditionalFormatting>
  <conditionalFormatting sqref="AA8:AE8">
    <cfRule type="cellIs" priority="41" dxfId="3" operator="equal" stopIfTrue="1">
      <formula>"T"</formula>
    </cfRule>
    <cfRule type="cellIs" priority="42" dxfId="2" operator="equal" stopIfTrue="1">
      <formula>"SE"</formula>
    </cfRule>
    <cfRule type="cellIs" priority="43" dxfId="1" operator="equal" stopIfTrue="1">
      <formula>"İ"</formula>
    </cfRule>
    <cfRule type="cellIs" priority="44" dxfId="105" operator="equal" stopIfTrue="1">
      <formula>"R"</formula>
    </cfRule>
  </conditionalFormatting>
  <conditionalFormatting sqref="AD8">
    <cfRule type="cellIs" priority="40" dxfId="0" operator="equal" stopIfTrue="1">
      <formula>"Takviye Kursu (gündüz)"</formula>
    </cfRule>
  </conditionalFormatting>
  <conditionalFormatting sqref="AA9:AE9">
    <cfRule type="cellIs" priority="36" dxfId="3" operator="equal" stopIfTrue="1">
      <formula>"T"</formula>
    </cfRule>
    <cfRule type="cellIs" priority="37" dxfId="2" operator="equal" stopIfTrue="1">
      <formula>"SE"</formula>
    </cfRule>
    <cfRule type="cellIs" priority="38" dxfId="1" operator="equal" stopIfTrue="1">
      <formula>"İ"</formula>
    </cfRule>
    <cfRule type="cellIs" priority="39" dxfId="105" operator="equal" stopIfTrue="1">
      <formula>"R"</formula>
    </cfRule>
  </conditionalFormatting>
  <conditionalFormatting sqref="AD9">
    <cfRule type="cellIs" priority="35" dxfId="0" operator="equal" stopIfTrue="1">
      <formula>"Takviye Kursu (gündüz)"</formula>
    </cfRule>
  </conditionalFormatting>
  <conditionalFormatting sqref="AA10:AE10">
    <cfRule type="cellIs" priority="31" dxfId="3" operator="equal" stopIfTrue="1">
      <formula>"T"</formula>
    </cfRule>
    <cfRule type="cellIs" priority="32" dxfId="2" operator="equal" stopIfTrue="1">
      <formula>"SE"</formula>
    </cfRule>
    <cfRule type="cellIs" priority="33" dxfId="1" operator="equal" stopIfTrue="1">
      <formula>"İ"</formula>
    </cfRule>
    <cfRule type="cellIs" priority="34" dxfId="105" operator="equal" stopIfTrue="1">
      <formula>"R"</formula>
    </cfRule>
  </conditionalFormatting>
  <conditionalFormatting sqref="AD10">
    <cfRule type="cellIs" priority="30" dxfId="0" operator="equal" stopIfTrue="1">
      <formula>"Takviye Kursu (gündüz)"</formula>
    </cfRule>
  </conditionalFormatting>
  <conditionalFormatting sqref="AA11:AE11">
    <cfRule type="cellIs" priority="26" dxfId="3" operator="equal" stopIfTrue="1">
      <formula>"T"</formula>
    </cfRule>
    <cfRule type="cellIs" priority="27" dxfId="2" operator="equal" stopIfTrue="1">
      <formula>"SE"</formula>
    </cfRule>
    <cfRule type="cellIs" priority="28" dxfId="1" operator="equal" stopIfTrue="1">
      <formula>"İ"</formula>
    </cfRule>
    <cfRule type="cellIs" priority="29" dxfId="105" operator="equal" stopIfTrue="1">
      <formula>"R"</formula>
    </cfRule>
  </conditionalFormatting>
  <conditionalFormatting sqref="AD11">
    <cfRule type="cellIs" priority="25" dxfId="0" operator="equal" stopIfTrue="1">
      <formula>"Takviye Kursu (gündüz)"</formula>
    </cfRule>
  </conditionalFormatting>
  <dataValidations count="1">
    <dataValidation type="list" allowBlank="1" showInputMessage="1" showErrorMessage="1" promptTitle="Lütfen !" prompt="Açılır listeden seçiniz." errorTitle="Hata !!" error="Seçiniz demedik mi?" sqref="D8:D37">
      <formula1>"Gündüz,Gece,Takviye Kursu (gündüz),Takviye Kursu (gece)"</formula1>
    </dataValidation>
  </dataValidations>
  <printOptions horizontalCentered="1"/>
  <pageMargins left="0.31496062992125984" right="0.1968503937007874" top="0.5511811023622047" bottom="0.5511811023622047" header="0.5118110236220472" footer="0.31496062992125984"/>
  <pageSetup fitToHeight="1" fitToWidth="1" horizontalDpi="600" verticalDpi="600" orientation="landscape" paperSize="9" scale="68" r:id="rId3"/>
  <headerFooter>
    <oddHeader>&amp;CÜCRETLİ ÖĞRETMEN EK DERS ÜCRET ÇİZELGESİ</oddHeader>
    <oddFooter>&amp;LM.Y.H.B.Y. Örnek No: 15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3"/>
  <dimension ref="A1:X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9.421875" style="9" customWidth="1"/>
    <col min="2" max="2" width="5.57421875" style="9" customWidth="1"/>
    <col min="3" max="3" width="5.421875" style="9" customWidth="1"/>
    <col min="4" max="4" width="6.00390625" style="9" customWidth="1"/>
    <col min="5" max="5" width="6.7109375" style="9" customWidth="1"/>
    <col min="6" max="6" width="5.7109375" style="9" customWidth="1"/>
    <col min="7" max="7" width="5.28125" style="9" customWidth="1"/>
    <col min="8" max="8" width="5.7109375" style="9" customWidth="1"/>
    <col min="9" max="10" width="6.00390625" style="9" customWidth="1"/>
    <col min="11" max="11" width="9.00390625" style="9" customWidth="1"/>
    <col min="12" max="12" width="8.140625" style="9" customWidth="1"/>
    <col min="13" max="13" width="8.57421875" style="24" customWidth="1"/>
    <col min="14" max="42" width="9.140625" style="24" customWidth="1"/>
    <col min="43" max="16384" width="9.140625" style="9" customWidth="1"/>
  </cols>
  <sheetData>
    <row r="1" spans="1:12" ht="15.75">
      <c r="A1" s="212" t="s">
        <v>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>
      <c r="A2" s="213" t="str">
        <f>UPPER(IF(BİLGİLER!B11="il",CONCATENATE(BİLGİLER!B12," Valiliği"),CONCATENATE(BİLGİLER!B13," Kaymakamlığı")))</f>
        <v>ERBAA KAYMAKAMLIĞI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ht="15.75">
      <c r="A3" s="213" t="str">
        <f>PROPER(CONCATENATE(BİLGİLER!B6," Müdürlüğü"))</f>
        <v>…………. …………...Ortaokulu Müdürlüğü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8"/>
    </row>
    <row r="4" ht="15.75">
      <c r="M4" s="8"/>
    </row>
    <row r="7" spans="1:12" ht="15.75">
      <c r="A7" s="9" t="s">
        <v>28</v>
      </c>
      <c r="B7" s="10" t="str">
        <f>BİLGİLER!B15</f>
        <v>12345678-841.02/</v>
      </c>
      <c r="C7" s="20"/>
      <c r="D7" s="20"/>
      <c r="K7" s="214">
        <f>BİLGİLER!I11</f>
        <v>42797</v>
      </c>
      <c r="L7" s="214"/>
    </row>
    <row r="8" spans="3:12" ht="15.75" hidden="1">
      <c r="C8" s="11"/>
      <c r="D8" s="11"/>
      <c r="L8" s="12"/>
    </row>
    <row r="9" spans="1:5" ht="15.75">
      <c r="A9" s="9" t="s">
        <v>29</v>
      </c>
      <c r="B9" s="10" t="s">
        <v>57</v>
      </c>
      <c r="C9" s="10"/>
      <c r="D9" s="10"/>
      <c r="E9" s="21"/>
    </row>
    <row r="12" spans="1:12" ht="15.75">
      <c r="A12" s="212" t="str">
        <f>UPPER(IF(BİLGİLER!B11="İl","İL MİLLİ EĞİTİM MÜDÜRLÜĞÜNE","İLÇE Milli eğitim Müdürlüğüne"))</f>
        <v>İLÇE MİLLİ EĞİTİM MÜDÜRLÜĞÜNE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.75">
      <c r="A13" s="212" t="str">
        <f>CONCATENATE("(",BİLGİLER!B9,")")</f>
        <v>(Destek Hizmetleri Şubesi)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9" ht="15.75">
      <c r="A16" s="10" t="str">
        <f>CONCATENATE("İlgi :","        M.E.B.Yönetici ve Öğretmenlerinin Ders ve Ek Ders Saatlerine İlişkin Karar.")</f>
        <v>İlgi :        M.E.B.Yönetici ve Öğretmenlerinin Ders ve Ek Ders Saatlerine İlişkin Karar.</v>
      </c>
      <c r="I16" s="13"/>
    </row>
    <row r="17" spans="1:9" ht="15.75">
      <c r="A17" s="10"/>
      <c r="I17" s="13"/>
    </row>
    <row r="18" spans="1:24" ht="52.5" customHeight="1">
      <c r="A18" s="218" t="str">
        <f>CONCATENATE("              Okulumuz ",BİLGİLER!I3," Mali yılı ",BİLGİLER!I6," ayına  ait ek ders karşılığı derse giren öğretmenlerinin ","ek ders ücret çizelgesi ilgi Bakanlar Kurulu kararı uyarınca okul kayıtlarımıza uygun olarak tanzim edilerek ekte sunulmuştur.")</f>
        <v>              Okulumuz 2017 Mali yılı Nisan ayına  ait ek ders karşılığı derse giren öğretmenlerinin ek ders ücret çizelgesi ilgi Bakanlar Kurulu kararı uyarınca okul kayıtlarımıza uygun olarak tanzim edilerek ekte sunulmuştur.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ht="16.5" customHeight="1">
      <c r="A19" s="14" t="str">
        <f>CONCATENATE("             Bilgilerinizi ve gereğini arz ederim.")</f>
        <v>             Bilgilerinizi ve gereğini arz ederim.</v>
      </c>
    </row>
    <row r="20" ht="17.25" customHeight="1">
      <c r="A20" s="14"/>
    </row>
    <row r="21" ht="15.75">
      <c r="A21" s="14"/>
    </row>
    <row r="22" spans="10:12" ht="15.75">
      <c r="J22" s="8" t="str">
        <f>BİLGİLER!B26</f>
        <v>AAAAAAAAAAA</v>
      </c>
      <c r="K22" s="8"/>
      <c r="L22" s="8"/>
    </row>
    <row r="23" spans="10:12" ht="15.75">
      <c r="J23" s="15" t="str">
        <f>BİLGİLER!F26</f>
        <v>Okul Müdürü</v>
      </c>
      <c r="K23" s="8"/>
      <c r="L23" s="8"/>
    </row>
    <row r="24" spans="10:12" ht="15.75">
      <c r="J24" s="15"/>
      <c r="K24" s="8"/>
      <c r="L24" s="8"/>
    </row>
    <row r="25" spans="10:12" ht="15.75">
      <c r="J25" s="15"/>
      <c r="K25" s="8"/>
      <c r="L25" s="8"/>
    </row>
    <row r="26" ht="15.75">
      <c r="A26" s="9" t="str">
        <f>IF(BİLGİLER!I24=1,"EK    :","Ek :")</f>
        <v>Ek :</v>
      </c>
    </row>
    <row r="27" ht="15.75">
      <c r="A27" s="9" t="str">
        <f>IF(BİLGİLER!I14="","",CONCATENATE("1-",BİLGİLER!H14,"(",BİLGİLER!I14," Sayfa",")"))</f>
        <v>1-Ek Ders Ücret Çizelgesi(1 Sayfa)</v>
      </c>
    </row>
    <row r="28" ht="15.75">
      <c r="A28" s="9" t="str">
        <f>IF(BİLGİLER!I15="","",CONCATENATE("2-",BİLGİLER!H15,"(",BİLGİLER!I15," Sayfa",")"))</f>
        <v>2-İl-İlçe Görevlendirme Onayı(1 Sayfa)</v>
      </c>
    </row>
    <row r="29" spans="1:6" ht="15.75">
      <c r="A29" s="9" t="str">
        <f>IF(BİLGİLER!I16="","",CONCATENATE("3-",BİLGİLER!H16,"(",BİLGİLER!I16," Sayfa",")"))</f>
        <v>3-Destekleme Kursu Onayı(1 Sayfa)</v>
      </c>
      <c r="B29" s="10"/>
      <c r="C29" s="10"/>
      <c r="D29" s="10"/>
      <c r="E29" s="10"/>
      <c r="F29" s="8"/>
    </row>
    <row r="30" spans="1:6" ht="15.75">
      <c r="A30" s="9" t="str">
        <f>IF(BİLGİLER!I17="","",CONCATENATE("4-",BİLGİLER!H17,"(",BİLGİLER!I17," Sayfa",")"))</f>
        <v>4-Göreve Başlama Yazısı(1 Sayfa)</v>
      </c>
      <c r="B30" s="10"/>
      <c r="C30" s="10"/>
      <c r="D30" s="10"/>
      <c r="E30" s="10"/>
      <c r="F30" s="8"/>
    </row>
    <row r="31" spans="1:6" ht="15.75">
      <c r="A31" s="9" t="str">
        <f>IF(BİLGİLER!I18="","",CONCATENATE("5-",BİLGİLER!H18,"(",BİLGİLER!I18," Sayfa",")"))</f>
        <v>5-Ek Ders Ücret Onayı(1 Sayfa)</v>
      </c>
      <c r="B31" s="10"/>
      <c r="C31" s="10"/>
      <c r="D31" s="10"/>
      <c r="E31" s="10"/>
      <c r="F31" s="8"/>
    </row>
    <row r="32" spans="1:6" ht="15.75">
      <c r="A32" s="9">
        <f>IF(BİLGİLER!I19="","",CONCATENATE("6-",BİLGİLER!H19,"(",BİLGİLER!I19," Sayfa",")"))</f>
      </c>
      <c r="B32" s="10"/>
      <c r="C32" s="10"/>
      <c r="D32" s="10"/>
      <c r="E32" s="10"/>
      <c r="F32" s="8"/>
    </row>
    <row r="33" spans="1:6" ht="15.75">
      <c r="A33" s="9">
        <f>IF(BİLGİLER!I20="","",CONCATENATE("7-",BİLGİLER!H20,"(",BİLGİLER!I20," Sayfa",")"))</f>
      </c>
      <c r="B33" s="10"/>
      <c r="C33" s="10"/>
      <c r="D33" s="10"/>
      <c r="E33" s="10"/>
      <c r="F33" s="8"/>
    </row>
    <row r="34" spans="1:6" ht="15.75">
      <c r="A34" s="9">
        <f>IF(BİLGİLER!I21="","",CONCATENATE("8-",BİLGİLER!H21,"(",BİLGİLER!I21," Sayfa",")"))</f>
      </c>
      <c r="B34" s="10"/>
      <c r="C34" s="10"/>
      <c r="D34" s="10"/>
      <c r="E34" s="10"/>
      <c r="F34" s="8"/>
    </row>
    <row r="35" spans="1:6" ht="15.75">
      <c r="A35" s="9">
        <f>IF(BİLGİLER!I22="","",CONCATENATE("9-",BİLGİLER!H22,"(",BİLGİLER!I22," Sayfa",")"))</f>
      </c>
      <c r="B35" s="10"/>
      <c r="C35" s="10"/>
      <c r="D35" s="10"/>
      <c r="E35" s="10"/>
      <c r="F35" s="8"/>
    </row>
    <row r="36" spans="1:6" ht="15.75">
      <c r="A36" s="10"/>
      <c r="B36" s="10"/>
      <c r="C36" s="10"/>
      <c r="D36" s="10"/>
      <c r="E36" s="10"/>
      <c r="F36" s="8"/>
    </row>
    <row r="37" spans="2:6" ht="15.75">
      <c r="B37" s="10"/>
      <c r="C37" s="10"/>
      <c r="D37" s="10"/>
      <c r="E37" s="10"/>
      <c r="F37" s="8"/>
    </row>
    <row r="38" spans="2:6" ht="42.75" customHeight="1">
      <c r="B38" s="10"/>
      <c r="C38" s="10"/>
      <c r="D38" s="10"/>
      <c r="E38" s="10"/>
      <c r="F38" s="8"/>
    </row>
    <row r="39" spans="1:12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5.75">
      <c r="B40" s="216" t="str">
        <f>BİLGİLER!B17</f>
        <v>……………………………………..Mah.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</row>
    <row r="41" spans="2:12" ht="15.75">
      <c r="B41" s="217" t="str">
        <f>BİLGİLER!B18</f>
        <v>(356) 715 1073-212    Faks: (356) 715 4909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</row>
    <row r="42" spans="2:12" ht="15.75">
      <c r="B42" s="217" t="str">
        <f>BİLGİLER!B19</f>
        <v>123456@meb.k12.tr       web: www.aihl.com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</row>
    <row r="43" spans="11:12" ht="15.75">
      <c r="K43" s="215" t="str">
        <f>CONCATENATE(MENÜ!L26,"-",MENÜ!M26)</f>
        <v>Sürüm No :2017-1-</v>
      </c>
      <c r="L43" s="215"/>
    </row>
  </sheetData>
  <sheetProtection sheet="1" objects="1" scenarios="1"/>
  <mergeCells count="11">
    <mergeCell ref="A18:L18"/>
    <mergeCell ref="A1:L1"/>
    <mergeCell ref="A2:L2"/>
    <mergeCell ref="A3:L3"/>
    <mergeCell ref="A12:L12"/>
    <mergeCell ref="K7:L7"/>
    <mergeCell ref="K43:L43"/>
    <mergeCell ref="A13:L13"/>
    <mergeCell ref="B40:L40"/>
    <mergeCell ref="B41:L41"/>
    <mergeCell ref="B42:L42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2"/>
  <dimension ref="A1:X43"/>
  <sheetViews>
    <sheetView showGridLines="0" zoomScalePageLayoutView="0" workbookViewId="0" topLeftCell="A1">
      <selection activeCell="N4" sqref="N4"/>
    </sheetView>
  </sheetViews>
  <sheetFormatPr defaultColWidth="9.140625" defaultRowHeight="12.75"/>
  <cols>
    <col min="1" max="1" width="9.421875" style="9" customWidth="1"/>
    <col min="2" max="2" width="5.57421875" style="9" customWidth="1"/>
    <col min="3" max="3" width="5.421875" style="9" customWidth="1"/>
    <col min="4" max="4" width="6.00390625" style="9" customWidth="1"/>
    <col min="5" max="5" width="6.7109375" style="9" customWidth="1"/>
    <col min="6" max="6" width="5.7109375" style="9" customWidth="1"/>
    <col min="7" max="7" width="5.28125" style="9" customWidth="1"/>
    <col min="8" max="8" width="5.7109375" style="9" customWidth="1"/>
    <col min="9" max="10" width="6.00390625" style="9" customWidth="1"/>
    <col min="11" max="11" width="9.00390625" style="9" customWidth="1"/>
    <col min="12" max="12" width="8.140625" style="9" customWidth="1"/>
    <col min="13" max="13" width="8.57421875" style="9" customWidth="1"/>
    <col min="14" max="16384" width="9.140625" style="9" customWidth="1"/>
  </cols>
  <sheetData>
    <row r="1" spans="1:12" ht="15.75">
      <c r="A1" s="212" t="s">
        <v>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>
      <c r="A2" s="213" t="str">
        <f>UPPER(IF(BİLGİLER!B11="il",CONCATENATE(BİLGİLER!B12," Valiliği"),CONCATENATE(BİLGİLER!B13," Kaymakamlığı")))</f>
        <v>ERBAA KAYMAKAMLIĞI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ht="15.75">
      <c r="A3" s="213" t="str">
        <f>PROPER(CONCATENATE(BİLGİLER!B6," Müdürlüğü"))</f>
        <v>…………. …………...Ortaokulu Müdürlüğü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8"/>
    </row>
    <row r="4" ht="15.75">
      <c r="M4" s="8"/>
    </row>
    <row r="7" spans="1:12" ht="15.75">
      <c r="A7" s="9" t="s">
        <v>28</v>
      </c>
      <c r="B7" s="10" t="str">
        <f>BİLGİLER!B15</f>
        <v>12345678-841.02/</v>
      </c>
      <c r="C7" s="20"/>
      <c r="D7" s="20"/>
      <c r="K7" s="214">
        <f>BİLGİLER!I11</f>
        <v>42797</v>
      </c>
      <c r="L7" s="214"/>
    </row>
    <row r="8" spans="3:12" ht="15.75" hidden="1">
      <c r="C8" s="11"/>
      <c r="D8" s="11"/>
      <c r="L8" s="12"/>
    </row>
    <row r="9" spans="1:5" ht="15.75">
      <c r="A9" s="9" t="s">
        <v>29</v>
      </c>
      <c r="B9" s="10" t="s">
        <v>57</v>
      </c>
      <c r="C9" s="10"/>
      <c r="D9" s="10"/>
      <c r="E9" s="21"/>
    </row>
    <row r="12" spans="1:12" ht="15.75">
      <c r="A12" s="212" t="str">
        <f>UPPER(IF(BİLGİLER!B11="İl","İL MİLLİ EĞİTİM MÜDÜRLÜĞÜNE","İLÇE Milli eğitim Müdürlüğüne"))</f>
        <v>İLÇE MİLLİ EĞİTİM MÜDÜRLÜĞÜNE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.75">
      <c r="A13" s="212" t="str">
        <f>CONCATENATE("(",BİLGİLER!B9,")")</f>
        <v>(Destek Hizmetleri Şubesi)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10" t="str">
        <f>CONCATENATE("İlgi :","        M.E.B.Yönetici ve Öğretmenlerinin Ders ve Ek Ders Saatlerine İlişkin Karar.")</f>
        <v>İlgi :        M.E.B.Yönetici ve Öğretmenlerinin Ders ve Ek Ders Saatlerine İlişkin Karar.</v>
      </c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ht="15.75">
      <c r="I17" s="13"/>
    </row>
    <row r="18" spans="1:24" ht="51" customHeight="1">
      <c r="A18" s="218" t="str">
        <f>YAZI1!A18</f>
        <v>              Okulumuz 2017 Mali yılı Nisan ayına  ait ek ders karşılığı derse giren öğretmenlerinin ek ders ücret çizelgesi ilgi Bakanlar Kurulu kararı uyarınca okul kayıtlarımıza uygun olarak tanzim edilerek ekte sunulmuştur.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</row>
    <row r="19" ht="18.75" customHeight="1">
      <c r="A19" s="14" t="str">
        <f>CONCATENATE("             Bilgilerinizi ve gereğini arz ederim.")</f>
        <v>             Bilgilerinizi ve gereğini arz ederim.</v>
      </c>
    </row>
    <row r="20" ht="15.75">
      <c r="A20" s="14"/>
    </row>
    <row r="21" ht="15.75">
      <c r="A21" s="14"/>
    </row>
    <row r="22" spans="10:12" ht="15.75">
      <c r="J22" s="8" t="str">
        <f>BİLGİLER!B26</f>
        <v>AAAAAAAAAAA</v>
      </c>
      <c r="K22" s="8"/>
      <c r="L22" s="8"/>
    </row>
    <row r="23" spans="10:12" ht="15.75">
      <c r="J23" s="15" t="str">
        <f>BİLGİLER!F26</f>
        <v>Okul Müdürü</v>
      </c>
      <c r="K23" s="8"/>
      <c r="L23" s="8"/>
    </row>
    <row r="24" spans="10:12" ht="15.75">
      <c r="J24" s="15"/>
      <c r="K24" s="8"/>
      <c r="L24" s="8"/>
    </row>
    <row r="25" spans="10:12" ht="15.75">
      <c r="J25" s="15"/>
      <c r="K25" s="8"/>
      <c r="L25" s="8"/>
    </row>
    <row r="26" ht="15.75">
      <c r="A26" s="9" t="str">
        <f>IF(BİLGİLER!I24=1,"EK    :","Ek  :")</f>
        <v>Ek  :</v>
      </c>
    </row>
    <row r="27" ht="15.75">
      <c r="A27" s="9" t="str">
        <f>YAZI1!A27</f>
        <v>1-Ek Ders Ücret Çizelgesi(1 Sayfa)</v>
      </c>
    </row>
    <row r="28" ht="15.75">
      <c r="A28" s="9" t="str">
        <f>YAZI1!A28</f>
        <v>2-İl-İlçe Görevlendirme Onayı(1 Sayfa)</v>
      </c>
    </row>
    <row r="29" spans="1:6" ht="15.75">
      <c r="A29" s="9" t="str">
        <f>YAZI1!A29</f>
        <v>3-Destekleme Kursu Onayı(1 Sayfa)</v>
      </c>
      <c r="B29" s="10"/>
      <c r="C29" s="10"/>
      <c r="D29" s="10"/>
      <c r="E29" s="10"/>
      <c r="F29" s="8"/>
    </row>
    <row r="30" spans="1:6" ht="15.75">
      <c r="A30" s="9" t="str">
        <f>YAZI1!A30</f>
        <v>4-Göreve Başlama Yazısı(1 Sayfa)</v>
      </c>
      <c r="B30" s="10"/>
      <c r="C30" s="10"/>
      <c r="D30" s="10"/>
      <c r="E30" s="10"/>
      <c r="F30" s="8"/>
    </row>
    <row r="31" spans="1:6" ht="15.75">
      <c r="A31" s="9" t="str">
        <f>YAZI1!A31</f>
        <v>5-Ek Ders Ücret Onayı(1 Sayfa)</v>
      </c>
      <c r="B31" s="10"/>
      <c r="C31" s="10"/>
      <c r="D31" s="10"/>
      <c r="E31" s="10"/>
      <c r="F31" s="8"/>
    </row>
    <row r="32" spans="1:6" ht="15.75">
      <c r="A32" s="9">
        <f>YAZI1!A32</f>
      </c>
      <c r="B32" s="10"/>
      <c r="C32" s="10"/>
      <c r="D32" s="10"/>
      <c r="E32" s="10"/>
      <c r="F32" s="8"/>
    </row>
    <row r="33" spans="1:6" ht="15.75">
      <c r="A33" s="9">
        <f>YAZI1!A33</f>
      </c>
      <c r="B33" s="10"/>
      <c r="C33" s="10"/>
      <c r="D33" s="10"/>
      <c r="E33" s="10"/>
      <c r="F33" s="8"/>
    </row>
    <row r="34" spans="1:6" ht="15.75">
      <c r="A34" s="9">
        <f>YAZI1!A34</f>
      </c>
      <c r="B34" s="10"/>
      <c r="C34" s="10"/>
      <c r="D34" s="10"/>
      <c r="E34" s="10"/>
      <c r="F34" s="8"/>
    </row>
    <row r="35" spans="2:6" ht="15.75">
      <c r="B35" s="10"/>
      <c r="C35" s="10"/>
      <c r="D35" s="10"/>
      <c r="E35" s="10"/>
      <c r="F35" s="8"/>
    </row>
    <row r="36" spans="2:12" ht="15.75">
      <c r="B36" s="23"/>
      <c r="C36" s="23"/>
      <c r="D36" s="23"/>
      <c r="E36" s="16"/>
      <c r="F36" s="17"/>
      <c r="G36" s="8"/>
      <c r="H36" s="8"/>
      <c r="I36" s="8"/>
      <c r="J36" s="8"/>
      <c r="K36" s="8"/>
      <c r="L36" s="8"/>
    </row>
    <row r="37" spans="1:5" ht="15.75">
      <c r="A37" s="220">
        <f>IF(BİLGİLER!B30="HAYIR","",BİLGİLER!I11)</f>
        <v>42797</v>
      </c>
      <c r="B37" s="220"/>
      <c r="C37" s="9" t="str">
        <f>IF(BİLGİLER!B30="HAYIR","",CONCATENATE(BİLGİLER!F30,":  ",BİLGİLER!C30))</f>
        <v>V.H.K.İ.:  DDDDDDD</v>
      </c>
      <c r="E37" s="10"/>
    </row>
    <row r="38" spans="1:5" ht="15.75">
      <c r="A38" s="220">
        <f>IF(BİLGİLER!B31="HAYIR","",BİLGİLER!I11)</f>
        <v>42797</v>
      </c>
      <c r="B38" s="220"/>
      <c r="C38" s="9" t="str">
        <f>IF(BİLGİLER!B31="HAYIR","",CONCATENATE(BİLGİLER!F31,":  ",BİLGİLER!C31))</f>
        <v>Müdür Yard.:  EEEEEEE</v>
      </c>
      <c r="E38" s="10"/>
    </row>
    <row r="39" spans="1:12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5.75">
      <c r="B40" s="216" t="str">
        <f>BİLGİLER!B17</f>
        <v>……………………………………..Mah.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</row>
    <row r="41" spans="2:12" ht="15.75">
      <c r="B41" s="217" t="str">
        <f>BİLGİLER!B18</f>
        <v>(356) 715 1073-212    Faks: (356) 715 4909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</row>
    <row r="42" spans="2:12" ht="15.75">
      <c r="B42" s="217" t="str">
        <f>BİLGİLER!B19</f>
        <v>123456@meb.k12.tr       web: www.aihl.com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</row>
    <row r="43" spans="11:12" ht="15.75">
      <c r="K43" s="215" t="str">
        <f>CONCATENATE(MENÜ!L26,"-",MENÜ!M26)</f>
        <v>Sürüm No :2017-1-</v>
      </c>
      <c r="L43" s="215"/>
    </row>
  </sheetData>
  <sheetProtection formatCells="0" formatColumns="0" formatRows="0" insertColumns="0" insertRows="0" insertHyperlinks="0" deleteColumns="0" deleteRows="0" sort="0" autoFilter="0" pivotTables="0"/>
  <mergeCells count="14">
    <mergeCell ref="K43:L43"/>
    <mergeCell ref="A13:L13"/>
    <mergeCell ref="B40:L40"/>
    <mergeCell ref="B41:L41"/>
    <mergeCell ref="B42:L42"/>
    <mergeCell ref="A37:B37"/>
    <mergeCell ref="A38:B38"/>
    <mergeCell ref="A18:L18"/>
    <mergeCell ref="A1:L1"/>
    <mergeCell ref="A2:L2"/>
    <mergeCell ref="A3:L3"/>
    <mergeCell ref="A12:L12"/>
    <mergeCell ref="K7:L7"/>
    <mergeCell ref="M18:X18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ŞubeMüdürü</Manager>
  <Company>İl Milli Eğitim Müdürlüğü 66100-Yozgat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Ekdersmatik</dc:title>
  <dc:subject>Ek ders ücreti</dc:subject>
  <dc:creator>Behçet Yayıkçı</dc:creator>
  <cp:keywords>MEM</cp:keywords>
  <dc:description>İnsanların hayırlısı insanlara faydalı olandır.</dc:description>
  <cp:lastModifiedBy>WIN7</cp:lastModifiedBy>
  <cp:lastPrinted>2016-02-29T07:34:20Z</cp:lastPrinted>
  <dcterms:created xsi:type="dcterms:W3CDTF">1998-01-08T11:56:39Z</dcterms:created>
  <dcterms:modified xsi:type="dcterms:W3CDTF">2017-03-03T14:59:38Z</dcterms:modified>
  <cp:category>Muhasebe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maç">
    <vt:bool>true</vt:bool>
  </property>
  <property fmtid="{D5CDD505-2E9C-101B-9397-08002B2CF9AE}" pid="3" name="IVID1A4218FD">
    <vt:lpwstr/>
  </property>
  <property fmtid="{D5CDD505-2E9C-101B-9397-08002B2CF9AE}" pid="4" name="IVID3FD9F441">
    <vt:lpwstr/>
  </property>
  <property fmtid="{D5CDD505-2E9C-101B-9397-08002B2CF9AE}" pid="5" name="IVID376912DD">
    <vt:lpwstr/>
  </property>
  <property fmtid="{D5CDD505-2E9C-101B-9397-08002B2CF9AE}" pid="6" name="IVIDC4707DF">
    <vt:lpwstr/>
  </property>
</Properties>
</file>